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calcPr calcId="125725"/>
</workbook>
</file>

<file path=xl/calcChain.xml><?xml version="1.0" encoding="utf-8"?>
<calcChain xmlns="http://schemas.openxmlformats.org/spreadsheetml/2006/main">
  <c r="K99" i="1"/>
  <c r="K100"/>
  <c r="K598"/>
  <c r="K597" s="1"/>
  <c r="K596" s="1"/>
  <c r="K594"/>
  <c r="K588"/>
  <c r="K587" s="1"/>
  <c r="K586" s="1"/>
  <c r="K585" s="1"/>
  <c r="K582"/>
  <c r="K581" s="1"/>
  <c r="K580" s="1"/>
  <c r="K579" s="1"/>
  <c r="K569"/>
  <c r="K568" s="1"/>
  <c r="K567" s="1"/>
  <c r="K566" s="1"/>
  <c r="K565" s="1"/>
  <c r="K564" s="1"/>
  <c r="K548"/>
  <c r="K555"/>
  <c r="K542"/>
  <c r="K541" s="1"/>
  <c r="K540" s="1"/>
  <c r="K539" s="1"/>
  <c r="K536"/>
  <c r="K535" s="1"/>
  <c r="K534" s="1"/>
  <c r="K533" s="1"/>
  <c r="K532" s="1"/>
  <c r="K528"/>
  <c r="K527" s="1"/>
  <c r="K526" s="1"/>
  <c r="K525" s="1"/>
  <c r="K523"/>
  <c r="K522" s="1"/>
  <c r="K521" s="1"/>
  <c r="K520" s="1"/>
  <c r="K519" s="1"/>
  <c r="K511"/>
  <c r="K510" s="1"/>
  <c r="K509" s="1"/>
  <c r="K508" s="1"/>
  <c r="K516"/>
  <c r="K505"/>
  <c r="K506"/>
  <c r="K502"/>
  <c r="K501" s="1"/>
  <c r="K500" s="1"/>
  <c r="K499" s="1"/>
  <c r="K495"/>
  <c r="K494" s="1"/>
  <c r="K493" s="1"/>
  <c r="K492" s="1"/>
  <c r="K491" s="1"/>
  <c r="K490" s="1"/>
  <c r="K485"/>
  <c r="K484" s="1"/>
  <c r="K483" s="1"/>
  <c r="K482" s="1"/>
  <c r="K486"/>
  <c r="K478"/>
  <c r="K477" s="1"/>
  <c r="K476" s="1"/>
  <c r="K475" s="1"/>
  <c r="K474" s="1"/>
  <c r="K469"/>
  <c r="K472"/>
  <c r="K468" s="1"/>
  <c r="K467" s="1"/>
  <c r="K466" s="1"/>
  <c r="K465" s="1"/>
  <c r="K462"/>
  <c r="K457"/>
  <c r="K456" s="1"/>
  <c r="K455" s="1"/>
  <c r="K454" s="1"/>
  <c r="K451"/>
  <c r="K450" s="1"/>
  <c r="K449" s="1"/>
  <c r="K448" s="1"/>
  <c r="K440"/>
  <c r="K439" s="1"/>
  <c r="K438" s="1"/>
  <c r="K437" s="1"/>
  <c r="K441"/>
  <c r="K433"/>
  <c r="K432" s="1"/>
  <c r="K431" s="1"/>
  <c r="K430" s="1"/>
  <c r="K429" s="1"/>
  <c r="K426"/>
  <c r="K425" s="1"/>
  <c r="K424" s="1"/>
  <c r="K423" s="1"/>
  <c r="K422" s="1"/>
  <c r="K419"/>
  <c r="K418" s="1"/>
  <c r="K417" s="1"/>
  <c r="K416" s="1"/>
  <c r="K415" s="1"/>
  <c r="K408" s="1"/>
  <c r="K395"/>
  <c r="K394" s="1"/>
  <c r="K393" s="1"/>
  <c r="K392" s="1"/>
  <c r="K391" s="1"/>
  <c r="K388"/>
  <c r="K387" s="1"/>
  <c r="K386" s="1"/>
  <c r="K385" s="1"/>
  <c r="K389"/>
  <c r="K353"/>
  <c r="K352" s="1"/>
  <c r="K351" s="1"/>
  <c r="K350" s="1"/>
  <c r="K349" s="1"/>
  <c r="K355"/>
  <c r="K347"/>
  <c r="K346" s="1"/>
  <c r="K345" s="1"/>
  <c r="K342"/>
  <c r="K339"/>
  <c r="K330"/>
  <c r="K332"/>
  <c r="K329" s="1"/>
  <c r="K328" s="1"/>
  <c r="K327" s="1"/>
  <c r="K326" s="1"/>
  <c r="K319" s="1"/>
  <c r="K317"/>
  <c r="K316" s="1"/>
  <c r="K315" s="1"/>
  <c r="K314" s="1"/>
  <c r="K313" s="1"/>
  <c r="K311"/>
  <c r="K310" s="1"/>
  <c r="K309" s="1"/>
  <c r="K308" s="1"/>
  <c r="K306"/>
  <c r="K305" s="1"/>
  <c r="K304" s="1"/>
  <c r="K303" s="1"/>
  <c r="K302" s="1"/>
  <c r="K300"/>
  <c r="K299" s="1"/>
  <c r="K298" s="1"/>
  <c r="K297" s="1"/>
  <c r="K296" s="1"/>
  <c r="K547" l="1"/>
  <c r="K546" s="1"/>
  <c r="K545" s="1"/>
  <c r="K578"/>
  <c r="K577" s="1"/>
  <c r="K576" s="1"/>
  <c r="K421"/>
  <c r="K407" s="1"/>
  <c r="K447"/>
  <c r="K446" s="1"/>
  <c r="K445" s="1"/>
  <c r="K98" s="1"/>
  <c r="K600" s="1"/>
  <c r="K338"/>
  <c r="K337" s="1"/>
  <c r="K336" s="1"/>
  <c r="K335" s="1"/>
  <c r="K334" s="1"/>
  <c r="K538"/>
  <c r="K531" s="1"/>
  <c r="K530" s="1"/>
  <c r="K498"/>
  <c r="K497" s="1"/>
  <c r="K489" s="1"/>
  <c r="K294"/>
  <c r="K293" s="1"/>
  <c r="K292" s="1"/>
  <c r="K291" s="1"/>
  <c r="K290" s="1"/>
  <c r="K289" s="1"/>
  <c r="K284"/>
  <c r="K287"/>
  <c r="K274"/>
  <c r="K277"/>
  <c r="K276" s="1"/>
  <c r="K278"/>
  <c r="K272"/>
  <c r="K271" s="1"/>
  <c r="K270" s="1"/>
  <c r="K269" s="1"/>
  <c r="K268" s="1"/>
  <c r="K256"/>
  <c r="K255" s="1"/>
  <c r="K254" s="1"/>
  <c r="K253" s="1"/>
  <c r="K252" s="1"/>
  <c r="K251" s="1"/>
  <c r="K249"/>
  <c r="K248" s="1"/>
  <c r="K247" s="1"/>
  <c r="K246" s="1"/>
  <c r="K245" s="1"/>
  <c r="K241"/>
  <c r="K240" s="1"/>
  <c r="K239" s="1"/>
  <c r="K238" s="1"/>
  <c r="K234"/>
  <c r="K233" s="1"/>
  <c r="K232" s="1"/>
  <c r="K231" s="1"/>
  <c r="K230" s="1"/>
  <c r="K226"/>
  <c r="K225" s="1"/>
  <c r="K224" s="1"/>
  <c r="K223" s="1"/>
  <c r="K218"/>
  <c r="K221"/>
  <c r="K212"/>
  <c r="K210"/>
  <c r="K209" s="1"/>
  <c r="K208" s="1"/>
  <c r="K207" s="1"/>
  <c r="K206" s="1"/>
  <c r="K217" l="1"/>
  <c r="K216" s="1"/>
  <c r="K215" s="1"/>
  <c r="K214" s="1"/>
  <c r="K244"/>
  <c r="K283"/>
  <c r="K282" s="1"/>
  <c r="K281" s="1"/>
  <c r="K280" s="1"/>
  <c r="K267" s="1"/>
  <c r="K266" s="1"/>
  <c r="K265" s="1"/>
  <c r="K229"/>
  <c r="K228" s="1"/>
  <c r="K202"/>
  <c r="K204"/>
  <c r="K194"/>
  <c r="K196"/>
  <c r="K188"/>
  <c r="K187" s="1"/>
  <c r="K186" s="1"/>
  <c r="K185" s="1"/>
  <c r="K184" s="1"/>
  <c r="K182"/>
  <c r="K181" s="1"/>
  <c r="K180" s="1"/>
  <c r="K179" s="1"/>
  <c r="K178" s="1"/>
  <c r="K193" l="1"/>
  <c r="K192" s="1"/>
  <c r="K191" s="1"/>
  <c r="K190" s="1"/>
  <c r="K201"/>
  <c r="K200" s="1"/>
  <c r="K199" s="1"/>
  <c r="K198" s="1"/>
  <c r="K176"/>
  <c r="K175" s="1"/>
  <c r="K171"/>
  <c r="K170" s="1"/>
  <c r="K161"/>
  <c r="K165"/>
  <c r="K155"/>
  <c r="K154" s="1"/>
  <c r="K150"/>
  <c r="K149" s="1"/>
  <c r="K143"/>
  <c r="K142" s="1"/>
  <c r="K138"/>
  <c r="K137" s="1"/>
  <c r="K136" s="1"/>
  <c r="K130"/>
  <c r="K132"/>
  <c r="K125"/>
  <c r="K118"/>
  <c r="K117" s="1"/>
  <c r="K112"/>
  <c r="K111" s="1"/>
  <c r="K105"/>
  <c r="K104" s="1"/>
  <c r="K76"/>
  <c r="K72"/>
  <c r="K71" s="1"/>
  <c r="K66"/>
  <c r="K65" s="1"/>
  <c r="K60"/>
  <c r="K59" s="1"/>
  <c r="K47"/>
  <c r="K46" s="1"/>
  <c r="K53"/>
  <c r="K52" s="1"/>
  <c r="K38"/>
  <c r="K37" s="1"/>
  <c r="K32"/>
  <c r="K31" s="1"/>
  <c r="K20"/>
  <c r="K19" s="1"/>
  <c r="K23"/>
  <c r="K15"/>
  <c r="K14" s="1"/>
  <c r="K13" s="1"/>
  <c r="L599"/>
  <c r="L595"/>
  <c r="L593"/>
  <c r="L592"/>
  <c r="L591"/>
  <c r="L590"/>
  <c r="L589"/>
  <c r="L584"/>
  <c r="L583"/>
  <c r="L570"/>
  <c r="L557"/>
  <c r="L556"/>
  <c r="L554"/>
  <c r="L553"/>
  <c r="L552"/>
  <c r="L551"/>
  <c r="L550"/>
  <c r="L549"/>
  <c r="L544"/>
  <c r="L543"/>
  <c r="L537"/>
  <c r="L529"/>
  <c r="L524"/>
  <c r="L518"/>
  <c r="L517"/>
  <c r="L515"/>
  <c r="L514"/>
  <c r="L513"/>
  <c r="L512"/>
  <c r="L507"/>
  <c r="L504"/>
  <c r="L503"/>
  <c r="L496"/>
  <c r="L493"/>
  <c r="L488"/>
  <c r="L487"/>
  <c r="L481"/>
  <c r="L480"/>
  <c r="L479"/>
  <c r="L473"/>
  <c r="L471"/>
  <c r="L470"/>
  <c r="L464"/>
  <c r="L463"/>
  <c r="L461"/>
  <c r="L460"/>
  <c r="L459"/>
  <c r="L458"/>
  <c r="L453"/>
  <c r="L452"/>
  <c r="L444"/>
  <c r="L442"/>
  <c r="L436"/>
  <c r="L435"/>
  <c r="L428"/>
  <c r="L427"/>
  <c r="L420"/>
  <c r="L406"/>
  <c r="L404"/>
  <c r="L396"/>
  <c r="L390"/>
  <c r="L384"/>
  <c r="L382"/>
  <c r="L376"/>
  <c r="L374"/>
  <c r="L368"/>
  <c r="L362"/>
  <c r="L356"/>
  <c r="L354"/>
  <c r="L351"/>
  <c r="L348"/>
  <c r="L344"/>
  <c r="L343"/>
  <c r="L341"/>
  <c r="L340"/>
  <c r="L333"/>
  <c r="L331"/>
  <c r="L325"/>
  <c r="L318"/>
  <c r="L312"/>
  <c r="L307"/>
  <c r="L301"/>
  <c r="L295"/>
  <c r="L288"/>
  <c r="L286"/>
  <c r="L285"/>
  <c r="L279"/>
  <c r="L275"/>
  <c r="L273"/>
  <c r="L264"/>
  <c r="L257"/>
  <c r="L250"/>
  <c r="L243"/>
  <c r="L242"/>
  <c r="L237"/>
  <c r="L236"/>
  <c r="L235"/>
  <c r="L227"/>
  <c r="L222"/>
  <c r="L220"/>
  <c r="L219"/>
  <c r="L213"/>
  <c r="L211"/>
  <c r="L205"/>
  <c r="L203"/>
  <c r="L197"/>
  <c r="L195"/>
  <c r="L189"/>
  <c r="L183"/>
  <c r="L177"/>
  <c r="L172"/>
  <c r="L164"/>
  <c r="L163"/>
  <c r="L156"/>
  <c r="L151"/>
  <c r="L144"/>
  <c r="L139"/>
  <c r="L133"/>
  <c r="L131"/>
  <c r="L127"/>
  <c r="L126"/>
  <c r="L124"/>
  <c r="L123"/>
  <c r="L122"/>
  <c r="L121"/>
  <c r="L120"/>
  <c r="L119"/>
  <c r="L114"/>
  <c r="L113"/>
  <c r="L107"/>
  <c r="L106"/>
  <c r="L75"/>
  <c r="L74"/>
  <c r="L73"/>
  <c r="L68"/>
  <c r="L67"/>
  <c r="L61"/>
  <c r="L54"/>
  <c r="L49"/>
  <c r="L48"/>
  <c r="L41"/>
  <c r="L40"/>
  <c r="L39"/>
  <c r="L34"/>
  <c r="L33"/>
  <c r="L24"/>
  <c r="L22"/>
  <c r="L21"/>
  <c r="L16"/>
  <c r="K160" l="1"/>
  <c r="K129"/>
  <c r="K12"/>
  <c r="K18"/>
  <c r="K36"/>
  <c r="K45"/>
  <c r="K64"/>
  <c r="K110"/>
  <c r="K128"/>
  <c r="K135"/>
  <c r="K148"/>
  <c r="K169"/>
  <c r="K30"/>
  <c r="K51"/>
  <c r="K58"/>
  <c r="K70"/>
  <c r="K103"/>
  <c r="K116"/>
  <c r="K141"/>
  <c r="K153"/>
  <c r="K159"/>
  <c r="K174"/>
  <c r="K152" l="1"/>
  <c r="K115"/>
  <c r="K102"/>
  <c r="K69"/>
  <c r="L58"/>
  <c r="K57"/>
  <c r="K50"/>
  <c r="K168"/>
  <c r="K147"/>
  <c r="L148"/>
  <c r="K109"/>
  <c r="K63"/>
  <c r="L64"/>
  <c r="K44"/>
  <c r="K173"/>
  <c r="K158"/>
  <c r="K140"/>
  <c r="K29"/>
  <c r="K134"/>
  <c r="K35"/>
  <c r="K17"/>
  <c r="K11" s="1"/>
  <c r="J196"/>
  <c r="L196" s="1"/>
  <c r="K43" l="1"/>
  <c r="K62"/>
  <c r="K146"/>
  <c r="K101"/>
  <c r="K10"/>
  <c r="K28"/>
  <c r="K157"/>
  <c r="K108"/>
  <c r="K167"/>
  <c r="K56"/>
  <c r="J278"/>
  <c r="J15"/>
  <c r="J20"/>
  <c r="J23"/>
  <c r="L23" s="1"/>
  <c r="J375"/>
  <c r="L375" s="1"/>
  <c r="J274"/>
  <c r="L274" s="1"/>
  <c r="J14" l="1"/>
  <c r="L15"/>
  <c r="K9"/>
  <c r="K145"/>
  <c r="K42"/>
  <c r="J19"/>
  <c r="L19" s="1"/>
  <c r="L20"/>
  <c r="J277"/>
  <c r="L278"/>
  <c r="K27"/>
  <c r="J373"/>
  <c r="L373" s="1"/>
  <c r="J381"/>
  <c r="L381" s="1"/>
  <c r="J383"/>
  <c r="L383" s="1"/>
  <c r="J339"/>
  <c r="L339" s="1"/>
  <c r="J342"/>
  <c r="L342" s="1"/>
  <c r="J478"/>
  <c r="J536"/>
  <c r="L536" s="1"/>
  <c r="J542"/>
  <c r="L542" s="1"/>
  <c r="J548"/>
  <c r="L548" s="1"/>
  <c r="J582"/>
  <c r="L582" s="1"/>
  <c r="J477" l="1"/>
  <c r="L477" s="1"/>
  <c r="L478"/>
  <c r="J276"/>
  <c r="L276" s="1"/>
  <c r="L277"/>
  <c r="K8"/>
  <c r="J13"/>
  <c r="L14"/>
  <c r="K26"/>
  <c r="J372"/>
  <c r="J380"/>
  <c r="J338"/>
  <c r="L338" s="1"/>
  <c r="J472"/>
  <c r="L472" s="1"/>
  <c r="J371" l="1"/>
  <c r="L372"/>
  <c r="K25"/>
  <c r="J12"/>
  <c r="L12" s="1"/>
  <c r="L13"/>
  <c r="J379"/>
  <c r="L380"/>
  <c r="J433"/>
  <c r="L433" s="1"/>
  <c r="J347"/>
  <c r="L347" s="1"/>
  <c r="J311"/>
  <c r="J306"/>
  <c r="J226"/>
  <c r="J161"/>
  <c r="L161" s="1"/>
  <c r="J155"/>
  <c r="J370" l="1"/>
  <c r="L371"/>
  <c r="J154"/>
  <c r="L155"/>
  <c r="J225"/>
  <c r="L226"/>
  <c r="J310"/>
  <c r="L311"/>
  <c r="J305"/>
  <c r="L306"/>
  <c r="J378"/>
  <c r="L379"/>
  <c r="J346"/>
  <c r="J419"/>
  <c r="J165"/>
  <c r="J160" s="1"/>
  <c r="L160" s="1"/>
  <c r="J418" l="1"/>
  <c r="L419"/>
  <c r="J345"/>
  <c r="L345" s="1"/>
  <c r="L346"/>
  <c r="J377"/>
  <c r="L377" s="1"/>
  <c r="L378"/>
  <c r="J304"/>
  <c r="L305"/>
  <c r="J309"/>
  <c r="L310"/>
  <c r="J224"/>
  <c r="L225"/>
  <c r="J153"/>
  <c r="L154"/>
  <c r="J369"/>
  <c r="L369" s="1"/>
  <c r="L370"/>
  <c r="J159"/>
  <c r="J157" s="1"/>
  <c r="L157" s="1"/>
  <c r="J152" l="1"/>
  <c r="L152" s="1"/>
  <c r="L153"/>
  <c r="J223"/>
  <c r="L223" s="1"/>
  <c r="L224"/>
  <c r="J308"/>
  <c r="L308" s="1"/>
  <c r="L309"/>
  <c r="J303"/>
  <c r="L304"/>
  <c r="J417"/>
  <c r="L418"/>
  <c r="J158"/>
  <c r="L158" s="1"/>
  <c r="L159"/>
  <c r="J502"/>
  <c r="L502" s="1"/>
  <c r="J555"/>
  <c r="J416" l="1"/>
  <c r="L417"/>
  <c r="J302"/>
  <c r="L302" s="1"/>
  <c r="L303"/>
  <c r="J547"/>
  <c r="L547" s="1"/>
  <c r="L555"/>
  <c r="J486"/>
  <c r="J485" l="1"/>
  <c r="L485" s="1"/>
  <c r="L486"/>
  <c r="J415"/>
  <c r="L415" s="1"/>
  <c r="L416"/>
  <c r="J598"/>
  <c r="L598" s="1"/>
  <c r="J541" l="1"/>
  <c r="J147"/>
  <c r="J63"/>
  <c r="L63" s="1"/>
  <c r="J57"/>
  <c r="L57" s="1"/>
  <c r="J540" l="1"/>
  <c r="L541"/>
  <c r="J146"/>
  <c r="L146" s="1"/>
  <c r="L147"/>
  <c r="J332"/>
  <c r="L332" s="1"/>
  <c r="J457"/>
  <c r="L457" s="1"/>
  <c r="J462"/>
  <c r="L462" s="1"/>
  <c r="J451"/>
  <c r="J528"/>
  <c r="J535"/>
  <c r="J561"/>
  <c r="J560" s="1"/>
  <c r="J559" s="1"/>
  <c r="J558" s="1"/>
  <c r="J569"/>
  <c r="J574"/>
  <c r="J573" s="1"/>
  <c r="J572" s="1"/>
  <c r="J571" s="1"/>
  <c r="J597"/>
  <c r="J588"/>
  <c r="L588" s="1"/>
  <c r="J594"/>
  <c r="L594" s="1"/>
  <c r="J581"/>
  <c r="J523"/>
  <c r="J516"/>
  <c r="L516" s="1"/>
  <c r="J511"/>
  <c r="L511" s="1"/>
  <c r="J495"/>
  <c r="J492"/>
  <c r="L492" s="1"/>
  <c r="J484"/>
  <c r="J476"/>
  <c r="J469"/>
  <c r="J441"/>
  <c r="L441" s="1"/>
  <c r="J443"/>
  <c r="L443" s="1"/>
  <c r="J483" l="1"/>
  <c r="L484"/>
  <c r="J494"/>
  <c r="L494" s="1"/>
  <c r="L495"/>
  <c r="J580"/>
  <c r="L581"/>
  <c r="J527"/>
  <c r="L528"/>
  <c r="J539"/>
  <c r="L539" s="1"/>
  <c r="L540"/>
  <c r="J468"/>
  <c r="L468" s="1"/>
  <c r="L469"/>
  <c r="J475"/>
  <c r="L476"/>
  <c r="J522"/>
  <c r="L523"/>
  <c r="J596"/>
  <c r="L596" s="1"/>
  <c r="L597"/>
  <c r="J568"/>
  <c r="L569"/>
  <c r="J534"/>
  <c r="L535"/>
  <c r="J450"/>
  <c r="L451"/>
  <c r="J467"/>
  <c r="J546"/>
  <c r="J587"/>
  <c r="J456"/>
  <c r="J440"/>
  <c r="J510"/>
  <c r="J432"/>
  <c r="J426"/>
  <c r="J413"/>
  <c r="J412" s="1"/>
  <c r="J411" s="1"/>
  <c r="J410" s="1"/>
  <c r="J409" s="1"/>
  <c r="J408" s="1"/>
  <c r="L408" s="1"/>
  <c r="J425" l="1"/>
  <c r="L426"/>
  <c r="J509"/>
  <c r="L510"/>
  <c r="J455"/>
  <c r="L456"/>
  <c r="J586"/>
  <c r="L587"/>
  <c r="J466"/>
  <c r="L467"/>
  <c r="J449"/>
  <c r="L450"/>
  <c r="J533"/>
  <c r="L534"/>
  <c r="J567"/>
  <c r="L568"/>
  <c r="J521"/>
  <c r="L522"/>
  <c r="J474"/>
  <c r="L474" s="1"/>
  <c r="L475"/>
  <c r="J526"/>
  <c r="L527"/>
  <c r="J579"/>
  <c r="L579" s="1"/>
  <c r="L580"/>
  <c r="J482"/>
  <c r="L482" s="1"/>
  <c r="L483"/>
  <c r="J431"/>
  <c r="L432"/>
  <c r="J439"/>
  <c r="L440"/>
  <c r="J545"/>
  <c r="L545" s="1"/>
  <c r="L546"/>
  <c r="J538"/>
  <c r="J403"/>
  <c r="L403" s="1"/>
  <c r="J405"/>
  <c r="L405" s="1"/>
  <c r="J395"/>
  <c r="J389"/>
  <c r="J367"/>
  <c r="J361"/>
  <c r="J350"/>
  <c r="J353"/>
  <c r="L353" s="1"/>
  <c r="J355"/>
  <c r="L355" s="1"/>
  <c r="J330"/>
  <c r="L330" s="1"/>
  <c r="J324"/>
  <c r="J317"/>
  <c r="J300"/>
  <c r="J294"/>
  <c r="J284"/>
  <c r="L284" s="1"/>
  <c r="J287"/>
  <c r="L287" s="1"/>
  <c r="J272"/>
  <c r="L272" s="1"/>
  <c r="J263"/>
  <c r="J256"/>
  <c r="J249"/>
  <c r="J241"/>
  <c r="J234"/>
  <c r="J299" l="1"/>
  <c r="L300"/>
  <c r="J323"/>
  <c r="L324"/>
  <c r="J349"/>
  <c r="L349" s="1"/>
  <c r="L350"/>
  <c r="J366"/>
  <c r="L367"/>
  <c r="J394"/>
  <c r="L395"/>
  <c r="L538"/>
  <c r="J438"/>
  <c r="L439"/>
  <c r="J430"/>
  <c r="L431"/>
  <c r="J525"/>
  <c r="L525" s="1"/>
  <c r="L526"/>
  <c r="J520"/>
  <c r="L521"/>
  <c r="J566"/>
  <c r="L567"/>
  <c r="J532"/>
  <c r="L532" s="1"/>
  <c r="L533"/>
  <c r="J448"/>
  <c r="L448" s="1"/>
  <c r="L449"/>
  <c r="J465"/>
  <c r="L465" s="1"/>
  <c r="L466"/>
  <c r="J585"/>
  <c r="L586"/>
  <c r="J454"/>
  <c r="L455"/>
  <c r="J508"/>
  <c r="L508" s="1"/>
  <c r="L509"/>
  <c r="J424"/>
  <c r="L425"/>
  <c r="J240"/>
  <c r="L241"/>
  <c r="J255"/>
  <c r="L256"/>
  <c r="J233"/>
  <c r="L234"/>
  <c r="J248"/>
  <c r="L249"/>
  <c r="J262"/>
  <c r="L263"/>
  <c r="J293"/>
  <c r="L294"/>
  <c r="J316"/>
  <c r="L317"/>
  <c r="J360"/>
  <c r="L361"/>
  <c r="J388"/>
  <c r="L389"/>
  <c r="J271"/>
  <c r="J352"/>
  <c r="L352" s="1"/>
  <c r="J402"/>
  <c r="J329"/>
  <c r="J283"/>
  <c r="J337"/>
  <c r="J218"/>
  <c r="L218" s="1"/>
  <c r="J221"/>
  <c r="L221" s="1"/>
  <c r="J210"/>
  <c r="L210" s="1"/>
  <c r="J212"/>
  <c r="L212" s="1"/>
  <c r="J202"/>
  <c r="L202" s="1"/>
  <c r="J204"/>
  <c r="L204" s="1"/>
  <c r="J194"/>
  <c r="J188"/>
  <c r="J182"/>
  <c r="J176"/>
  <c r="J171"/>
  <c r="J506"/>
  <c r="J150"/>
  <c r="J143"/>
  <c r="J142" l="1"/>
  <c r="L143"/>
  <c r="J175"/>
  <c r="L176"/>
  <c r="J187"/>
  <c r="L188"/>
  <c r="J336"/>
  <c r="L337"/>
  <c r="J328"/>
  <c r="L329"/>
  <c r="J270"/>
  <c r="L271"/>
  <c r="J387"/>
  <c r="L388"/>
  <c r="J359"/>
  <c r="L360"/>
  <c r="J315"/>
  <c r="L316"/>
  <c r="J292"/>
  <c r="L293"/>
  <c r="J261"/>
  <c r="L262"/>
  <c r="J247"/>
  <c r="L248"/>
  <c r="J232"/>
  <c r="L233"/>
  <c r="J254"/>
  <c r="L255"/>
  <c r="J239"/>
  <c r="L240"/>
  <c r="J423"/>
  <c r="L424"/>
  <c r="J447"/>
  <c r="L447" s="1"/>
  <c r="L454"/>
  <c r="J578"/>
  <c r="L578" s="1"/>
  <c r="L585"/>
  <c r="L566"/>
  <c r="J565"/>
  <c r="L565" s="1"/>
  <c r="J519"/>
  <c r="L519" s="1"/>
  <c r="L520"/>
  <c r="J429"/>
  <c r="L429" s="1"/>
  <c r="L430"/>
  <c r="J437"/>
  <c r="L437" s="1"/>
  <c r="L438"/>
  <c r="J393"/>
  <c r="L394"/>
  <c r="J365"/>
  <c r="L366"/>
  <c r="J322"/>
  <c r="L323"/>
  <c r="J298"/>
  <c r="L299"/>
  <c r="J531"/>
  <c r="L531" s="1"/>
  <c r="J505"/>
  <c r="L505" s="1"/>
  <c r="L506"/>
  <c r="J149"/>
  <c r="L149" s="1"/>
  <c r="L150"/>
  <c r="J170"/>
  <c r="L171"/>
  <c r="J181"/>
  <c r="L182"/>
  <c r="L194"/>
  <c r="J193"/>
  <c r="L193" s="1"/>
  <c r="J282"/>
  <c r="L283"/>
  <c r="J401"/>
  <c r="L402"/>
  <c r="J201"/>
  <c r="J209"/>
  <c r="J217"/>
  <c r="J501"/>
  <c r="J138"/>
  <c r="J118"/>
  <c r="L118" s="1"/>
  <c r="J125"/>
  <c r="L125" s="1"/>
  <c r="J130"/>
  <c r="J132"/>
  <c r="L132" s="1"/>
  <c r="J112"/>
  <c r="J105"/>
  <c r="J96"/>
  <c r="J95" s="1"/>
  <c r="J94" s="1"/>
  <c r="J93" s="1"/>
  <c r="J86"/>
  <c r="J88"/>
  <c r="J80"/>
  <c r="J79" s="1"/>
  <c r="J72"/>
  <c r="J66"/>
  <c r="J60"/>
  <c r="J53"/>
  <c r="J47"/>
  <c r="J52" l="1"/>
  <c r="L53"/>
  <c r="J65"/>
  <c r="L65" s="1"/>
  <c r="L66"/>
  <c r="J104"/>
  <c r="L105"/>
  <c r="J137"/>
  <c r="L138"/>
  <c r="J216"/>
  <c r="L216" s="1"/>
  <c r="L217"/>
  <c r="J200"/>
  <c r="L201"/>
  <c r="J400"/>
  <c r="L401"/>
  <c r="J281"/>
  <c r="L282"/>
  <c r="J297"/>
  <c r="L298"/>
  <c r="J321"/>
  <c r="L322"/>
  <c r="J364"/>
  <c r="L365"/>
  <c r="J392"/>
  <c r="L393"/>
  <c r="L423"/>
  <c r="J422"/>
  <c r="L422" s="1"/>
  <c r="J238"/>
  <c r="L238" s="1"/>
  <c r="L239"/>
  <c r="J253"/>
  <c r="L254"/>
  <c r="J231"/>
  <c r="L232"/>
  <c r="J246"/>
  <c r="L246" s="1"/>
  <c r="L247"/>
  <c r="J260"/>
  <c r="L261"/>
  <c r="J291"/>
  <c r="L292"/>
  <c r="J314"/>
  <c r="L315"/>
  <c r="J358"/>
  <c r="L359"/>
  <c r="J386"/>
  <c r="L387"/>
  <c r="J269"/>
  <c r="L270"/>
  <c r="J327"/>
  <c r="L328"/>
  <c r="J335"/>
  <c r="L335" s="1"/>
  <c r="L336"/>
  <c r="J186"/>
  <c r="L187"/>
  <c r="J174"/>
  <c r="L174" s="1"/>
  <c r="L175"/>
  <c r="J141"/>
  <c r="L142"/>
  <c r="J46"/>
  <c r="L47"/>
  <c r="J59"/>
  <c r="L59" s="1"/>
  <c r="L60"/>
  <c r="J71"/>
  <c r="L72"/>
  <c r="J111"/>
  <c r="L112"/>
  <c r="L130"/>
  <c r="J129"/>
  <c r="J500"/>
  <c r="L501"/>
  <c r="J208"/>
  <c r="L209"/>
  <c r="J180"/>
  <c r="L181"/>
  <c r="J169"/>
  <c r="L170"/>
  <c r="J192"/>
  <c r="J117"/>
  <c r="J77"/>
  <c r="J78"/>
  <c r="J85"/>
  <c r="J84" s="1"/>
  <c r="J83" s="1"/>
  <c r="J214"/>
  <c r="L214" s="1"/>
  <c r="J215"/>
  <c r="L215" s="1"/>
  <c r="J38"/>
  <c r="J32"/>
  <c r="J18"/>
  <c r="L18" s="1"/>
  <c r="J37" l="1"/>
  <c r="L38"/>
  <c r="J191"/>
  <c r="L192"/>
  <c r="J168"/>
  <c r="L169"/>
  <c r="J179"/>
  <c r="L180"/>
  <c r="J207"/>
  <c r="L208"/>
  <c r="J499"/>
  <c r="L500"/>
  <c r="J110"/>
  <c r="L111"/>
  <c r="J70"/>
  <c r="L71"/>
  <c r="J45"/>
  <c r="L46"/>
  <c r="J140"/>
  <c r="L140" s="1"/>
  <c r="L141"/>
  <c r="J185"/>
  <c r="L186"/>
  <c r="J326"/>
  <c r="L326" s="1"/>
  <c r="L327"/>
  <c r="J268"/>
  <c r="L268" s="1"/>
  <c r="L269"/>
  <c r="J385"/>
  <c r="L385" s="1"/>
  <c r="L386"/>
  <c r="J357"/>
  <c r="L357" s="1"/>
  <c r="L358"/>
  <c r="J313"/>
  <c r="L313" s="1"/>
  <c r="L314"/>
  <c r="J290"/>
  <c r="L291"/>
  <c r="J259"/>
  <c r="L259" s="1"/>
  <c r="L260"/>
  <c r="J230"/>
  <c r="L230" s="1"/>
  <c r="L231"/>
  <c r="J252"/>
  <c r="L252" s="1"/>
  <c r="L253"/>
  <c r="J391"/>
  <c r="L391" s="1"/>
  <c r="L392"/>
  <c r="J363"/>
  <c r="L363" s="1"/>
  <c r="L364"/>
  <c r="J320"/>
  <c r="L320" s="1"/>
  <c r="L321"/>
  <c r="J296"/>
  <c r="L296" s="1"/>
  <c r="L297"/>
  <c r="J280"/>
  <c r="L280" s="1"/>
  <c r="L281"/>
  <c r="J399"/>
  <c r="L399" s="1"/>
  <c r="L400"/>
  <c r="J199"/>
  <c r="L200"/>
  <c r="J136"/>
  <c r="L137"/>
  <c r="J103"/>
  <c r="L104"/>
  <c r="J51"/>
  <c r="L52"/>
  <c r="J31"/>
  <c r="L32"/>
  <c r="J116"/>
  <c r="L117"/>
  <c r="L129"/>
  <c r="J128"/>
  <c r="L128" s="1"/>
  <c r="J115"/>
  <c r="L115" s="1"/>
  <c r="J17"/>
  <c r="J564"/>
  <c r="L564" s="1"/>
  <c r="J577"/>
  <c r="J30" l="1"/>
  <c r="L31"/>
  <c r="J135"/>
  <c r="L136"/>
  <c r="L290"/>
  <c r="J289"/>
  <c r="L289" s="1"/>
  <c r="J184"/>
  <c r="L184" s="1"/>
  <c r="L185"/>
  <c r="J44"/>
  <c r="L44" s="1"/>
  <c r="L45"/>
  <c r="J43"/>
  <c r="L43" s="1"/>
  <c r="L70"/>
  <c r="J69"/>
  <c r="L69" s="1"/>
  <c r="J62"/>
  <c r="L62" s="1"/>
  <c r="J109"/>
  <c r="L109" s="1"/>
  <c r="L110"/>
  <c r="J498"/>
  <c r="L498" s="1"/>
  <c r="L499"/>
  <c r="J206"/>
  <c r="L206" s="1"/>
  <c r="L207"/>
  <c r="J178"/>
  <c r="L178" s="1"/>
  <c r="L179"/>
  <c r="J167"/>
  <c r="L167" s="1"/>
  <c r="L168"/>
  <c r="J190"/>
  <c r="L190" s="1"/>
  <c r="L191"/>
  <c r="J36"/>
  <c r="L37"/>
  <c r="J576"/>
  <c r="L576" s="1"/>
  <c r="L577"/>
  <c r="J108"/>
  <c r="L108" s="1"/>
  <c r="L116"/>
  <c r="J50"/>
  <c r="L50" s="1"/>
  <c r="L51"/>
  <c r="J102"/>
  <c r="L103"/>
  <c r="J198"/>
  <c r="L198" s="1"/>
  <c r="L199"/>
  <c r="J11"/>
  <c r="L17"/>
  <c r="J92"/>
  <c r="J91" s="1"/>
  <c r="J90" s="1"/>
  <c r="J82"/>
  <c r="J76" s="1"/>
  <c r="J35" l="1"/>
  <c r="L35" s="1"/>
  <c r="L36"/>
  <c r="J134"/>
  <c r="L134" s="1"/>
  <c r="L135"/>
  <c r="J29"/>
  <c r="L29" s="1"/>
  <c r="L30"/>
  <c r="J28"/>
  <c r="L28" s="1"/>
  <c r="J10"/>
  <c r="L11"/>
  <c r="J101"/>
  <c r="L101" s="1"/>
  <c r="L102"/>
  <c r="J229"/>
  <c r="J173"/>
  <c r="J251"/>
  <c r="L251" s="1"/>
  <c r="J446"/>
  <c r="L446" s="1"/>
  <c r="J398"/>
  <c r="J245"/>
  <c r="L245" s="1"/>
  <c r="J100"/>
  <c r="L100" s="1"/>
  <c r="J491"/>
  <c r="J530"/>
  <c r="L530" s="1"/>
  <c r="J258"/>
  <c r="L258" s="1"/>
  <c r="J267"/>
  <c r="L267" s="1"/>
  <c r="J421"/>
  <c r="J334"/>
  <c r="L334" s="1"/>
  <c r="J56"/>
  <c r="J27" l="1"/>
  <c r="L27" s="1"/>
  <c r="J397"/>
  <c r="L397" s="1"/>
  <c r="L398"/>
  <c r="J145"/>
  <c r="L145" s="1"/>
  <c r="L173"/>
  <c r="J42"/>
  <c r="L42" s="1"/>
  <c r="L56"/>
  <c r="J407"/>
  <c r="L407" s="1"/>
  <c r="L421"/>
  <c r="J490"/>
  <c r="L490" s="1"/>
  <c r="L491"/>
  <c r="J228"/>
  <c r="L228" s="1"/>
  <c r="L229"/>
  <c r="J9"/>
  <c r="L9" s="1"/>
  <c r="L10"/>
  <c r="J99"/>
  <c r="L99" s="1"/>
  <c r="J497"/>
  <c r="J319"/>
  <c r="J244"/>
  <c r="L244" s="1"/>
  <c r="J8"/>
  <c r="L8" s="1"/>
  <c r="J445"/>
  <c r="L445" s="1"/>
  <c r="J489" l="1"/>
  <c r="L489" s="1"/>
  <c r="L497"/>
  <c r="J266"/>
  <c r="L266" s="1"/>
  <c r="L319"/>
  <c r="J26"/>
  <c r="J25" l="1"/>
  <c r="L25" s="1"/>
  <c r="L26"/>
  <c r="J265"/>
  <c r="J98" l="1"/>
  <c r="L265"/>
  <c r="J600" l="1"/>
  <c r="L600" s="1"/>
  <c r="L98"/>
</calcChain>
</file>

<file path=xl/sharedStrings.xml><?xml version="1.0" encoding="utf-8"?>
<sst xmlns="http://schemas.openxmlformats.org/spreadsheetml/2006/main" count="2364" uniqueCount="827">
  <si>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</si>
  <si>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</si>
  <si>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</si>
  <si>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</si>
  <si>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</si>
  <si>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</si>
  <si>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</si>
  <si>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</si>
  <si>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</si>
  <si>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</si>
  <si>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</si>
  <si>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</si>
  <si>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</si>
  <si>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</si>
  <si>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</si>
  <si>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</si>
  <si>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0020201</t>
  </si>
  <si>
    <t>1.2.1.1.</t>
  </si>
  <si>
    <t>1.2.2.</t>
  </si>
  <si>
    <t>0020202</t>
  </si>
  <si>
    <t>1.2.2.1.</t>
  </si>
  <si>
    <t>1.2.3.</t>
  </si>
  <si>
    <t>Расходы на содержание и обеспечение деятельности аппарата Муниципального Совета</t>
  </si>
  <si>
    <t>0020300</t>
  </si>
  <si>
    <t>1.2.3.1.</t>
  </si>
  <si>
    <t>1.3.</t>
  </si>
  <si>
    <t>Другие общегосударственные вопросы</t>
  </si>
  <si>
    <t>0113</t>
  </si>
  <si>
    <t>1.3.1.</t>
  </si>
  <si>
    <t>0920100</t>
  </si>
  <si>
    <t>II.</t>
  </si>
  <si>
    <t xml:space="preserve">МЕСТНАЯ АДМИНИСТРАЦИЯ МУНИЦИПАЛЬНОГО ОБРАЗОВАНИЯ ГОРОД ПЕТЕРГОФ </t>
  </si>
  <si>
    <t>0104</t>
  </si>
  <si>
    <t>Расходы на содержание и обеспечение деятельности главы местной администрации</t>
  </si>
  <si>
    <t>1.1.2.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</si>
  <si>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</si>
  <si>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</si>
  <si>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1.1.3.</t>
  </si>
  <si>
    <t>1.1.3.1.</t>
  </si>
  <si>
    <t>Резервные фонды</t>
  </si>
  <si>
    <t>0111</t>
  </si>
  <si>
    <t>0700100</t>
  </si>
  <si>
    <t>0900100</t>
  </si>
  <si>
    <t>1.3.2.</t>
  </si>
  <si>
    <t>1.3.2.1.</t>
  </si>
  <si>
    <t>0920300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</si>
  <si>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</si>
  <si>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</si>
  <si>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</si>
  <si>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</si>
  <si>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</si>
  <si>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</si>
  <si>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2190100</t>
  </si>
  <si>
    <t>2.1.2.</t>
  </si>
  <si>
    <t>2190200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</si>
  <si>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</si>
  <si>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</si>
  <si>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</si>
  <si>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</si>
  <si>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</si>
  <si>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</si>
  <si>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</si>
  <si>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</si>
  <si>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</si>
  <si>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</si>
  <si>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</si>
  <si>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</si>
  <si>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</si>
  <si>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</si>
  <si>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</si>
  <si>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</si>
  <si>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</si>
  <si>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</si>
  <si>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</si>
  <si>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</si>
  <si>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</si>
  <si>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</si>
  <si>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</si>
  <si>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</si>
  <si>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</si>
  <si>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</si>
  <si>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</si>
  <si>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</si>
  <si>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</si>
  <si>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</si>
  <si>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</si>
  <si>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</si>
  <si>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</si>
  <si>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</si>
  <si>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</si>
  <si>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</si>
  <si>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</si>
  <si>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</si>
  <si>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</si>
  <si>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</si>
  <si>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</si>
  <si>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</si>
  <si>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</si>
  <si>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</si>
  <si>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</si>
  <si>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</si>
  <si>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</si>
  <si>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</si>
  <si>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</si>
  <si>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</si>
  <si>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</si>
  <si>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</si>
  <si>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</si>
  <si>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</si>
  <si>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</si>
  <si>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</si>
  <si>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</si>
  <si>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</si>
  <si>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</si>
  <si>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</si>
  <si>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</si>
  <si>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</si>
  <si>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</si>
  <si>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6000400</t>
  </si>
  <si>
    <t>6000401</t>
  </si>
  <si>
    <t>6000402</t>
  </si>
  <si>
    <t>6000500</t>
  </si>
  <si>
    <t>6000501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</si>
  <si>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</si>
  <si>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</si>
  <si>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</si>
  <si>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</si>
  <si>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</si>
  <si>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</si>
  <si>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4.1.1.</t>
  </si>
  <si>
    <t>4.1.1.1.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</si>
  <si>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</si>
  <si>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</si>
  <si>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0920500</t>
  </si>
  <si>
    <t>0020100</t>
  </si>
  <si>
    <t>0020400</t>
  </si>
  <si>
    <t>6000200</t>
  </si>
  <si>
    <t>4.1.3.</t>
  </si>
  <si>
    <t>4.1.3.1.</t>
  </si>
  <si>
    <t>4.1.4.</t>
  </si>
  <si>
    <t>4.1.4.1.</t>
  </si>
  <si>
    <t>4.1.4.1.1.</t>
  </si>
  <si>
    <t>4.1.4.2.</t>
  </si>
  <si>
    <t>4.1.5.</t>
  </si>
  <si>
    <t>4.1.5.1.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</si>
  <si>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</si>
  <si>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</si>
  <si>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</si>
  <si>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</si>
  <si>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</si>
  <si>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</si>
  <si>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</si>
  <si>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</si>
  <si>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0401</t>
  </si>
  <si>
    <t>5100100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</si>
  <si>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</si>
  <si>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</si>
  <si>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по благоустройству территории муниципального образования, связанному с обеспечением санитарного благополучия населения  </t>
  </si>
  <si>
    <t xml:space="preserve">Расходы по озеленению территории муниципального образования </t>
  </si>
  <si>
    <t xml:space="preserve">Расходы по прочим мероприятиям в области благоустройства территории муниципального образования </t>
  </si>
  <si>
    <t>9.1.2.</t>
  </si>
  <si>
    <t>9.1.2.1.</t>
  </si>
  <si>
    <t>9.2.1.1.</t>
  </si>
  <si>
    <t>1.1.2.1.</t>
  </si>
  <si>
    <t>Код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</si>
  <si>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</si>
  <si>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1.1.1.2.</t>
  </si>
  <si>
    <t>1.2.3.2.</t>
  </si>
  <si>
    <t>Расходы на денежную компенсацию депутатам, осуществляющим свои полномочия на непостоянной основе</t>
  </si>
  <si>
    <t>Резервный фонд местной администрации</t>
  </si>
  <si>
    <t>Резервные средства</t>
  </si>
  <si>
    <t>870</t>
  </si>
  <si>
    <t>Расходы на содержание и обеспечение деятельности депутатов Муниципального Совета, осуществляющих свою деятельность на постоянной основе</t>
  </si>
  <si>
    <t>630</t>
  </si>
  <si>
    <t>Дорожное хозяйство</t>
  </si>
  <si>
    <t>0409</t>
  </si>
  <si>
    <t>3150100</t>
  </si>
  <si>
    <t>6000301</t>
  </si>
  <si>
    <t>6000302</t>
  </si>
  <si>
    <t>7.1.1.2.</t>
  </si>
  <si>
    <t>Содержание муниципального казенного учреждения муниципального образования город Петергоф "Спортивно-оздоровительный центр"</t>
  </si>
  <si>
    <t>Содержание муниципального казенного учреждения муниципального образования город Петергоф"Творческое объединение "Школа Канторум"</t>
  </si>
  <si>
    <t>9.1.2.2.</t>
  </si>
  <si>
    <t>9.2.1.2.</t>
  </si>
  <si>
    <t>Содержание муниципального казенного учреждения муниципального образования город Петергоф"Редакция газеты "Муниципальная перспектива"</t>
  </si>
  <si>
    <t>10.1.1.2.</t>
  </si>
  <si>
    <t>10.1.1.3.</t>
  </si>
  <si>
    <t xml:space="preserve"> 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</si>
  <si>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</si>
  <si>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</si>
  <si>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</si>
  <si>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</si>
  <si>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</si>
  <si>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0920600</t>
  </si>
  <si>
    <t>6000503</t>
  </si>
  <si>
    <t>Расходы на оплату членских взносов в Совет муниципальных образований Санкт-Петербурга</t>
  </si>
  <si>
    <t>Расходы по благоустройству придомовых территорий и дворовых территорий  муниципального образования</t>
  </si>
  <si>
    <t>6000201</t>
  </si>
  <si>
    <t>4.1.2.1.1.</t>
  </si>
  <si>
    <t>4.1.2.2.</t>
  </si>
  <si>
    <t>4.1.2.2.1.</t>
  </si>
  <si>
    <t>6000202</t>
  </si>
  <si>
    <t>4.1.6.</t>
  </si>
  <si>
    <t>4.1.6.1.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</si>
  <si>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</si>
  <si>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</si>
  <si>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</si>
  <si>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</si>
  <si>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</si>
  <si>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</si>
  <si>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</si>
  <si>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ИЗБИРАТЕЛЬНАЯ КОМИССИЯ МУНИЦИПАЛЬНОГО ОБРАЗОВАНИЯ ГОРОД ПЕТЕРГОФ</t>
  </si>
  <si>
    <t>Обеспечение проведения выборов и референдумов</t>
  </si>
  <si>
    <t>0107</t>
  </si>
  <si>
    <t>0920700</t>
  </si>
  <si>
    <t>0920800</t>
  </si>
  <si>
    <t>Расходы на реализацию Плана мероприятий "Осуществление защиты прав потребителей"</t>
  </si>
  <si>
    <t>7.1.4.</t>
  </si>
  <si>
    <t>7.1.4.1.</t>
  </si>
  <si>
    <t>4280100</t>
  </si>
  <si>
    <t>0920200</t>
  </si>
  <si>
    <t>0028001</t>
  </si>
  <si>
    <t>0920400</t>
  </si>
  <si>
    <t>Расходы на реализацию Плана мероприятий по участию в реализации мер по профилактике дорожно-транспортного травматизма на территории МО</t>
  </si>
  <si>
    <t>Расходы на реализацию Плана мероприятий в целях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</si>
  <si>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Расходы на реализацию плана мероприятий по формированию архивных фондов местной администрации</t>
  </si>
  <si>
    <t>Расходы на реализацию Плана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</si>
  <si>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реализацию Плана мероприятий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</si>
  <si>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реализацию Плана мероприятий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</si>
  <si>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Расходы на реализацию Плана мероприятий по благоустройству придомовых территорий и дворовых территорий муниципального образования, в том числе:
по текущему ремонту придомовых территорий и дворовых территорий, включая проезды и въезды, пешеходные дорожки;
организации дополнительных парковочных мест на дворовых территориях
</t>
  </si>
  <si>
    <t>Расходы на реализацию Плана мероприятий по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</si>
  <si>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Расходы на реализацию Плана мероприятий по организации парковок и автостоянок на территории муниципального образования</t>
  </si>
  <si>
    <t xml:space="preserve">Расходы на реализацию Плана мероприятий по оборудованию контейнерных площадок на дворовых территориях;
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
</t>
  </si>
  <si>
    <t>4.1.4.3.</t>
  </si>
  <si>
    <t>4.1.4.3.1.</t>
  </si>
  <si>
    <t xml:space="preserve">Расходы на реализацию Плана мероприятий по организации учета зеленых насаждений внутриквартального озеленения на территории муниципального образования </t>
  </si>
  <si>
    <t xml:space="preserve">Расходы на реализацию Плана мероприятий по созданию зон отдыха, в том числе обустройству, содержанию и уборке территорий детских площадок;
обустройству, содержанию и уборке территорий спортивных площадок;
выполнению оформления к праздничным мероприятиям на территории муниципального образования
</t>
  </si>
  <si>
    <t xml:space="preserve">Расходы на реализацию Плана мероприятий по организации установки указателей с названиями улиц и номерами домов </t>
  </si>
  <si>
    <t>Расходы на реализацию Муниципальной программы "Петергоф-город цветов"</t>
  </si>
  <si>
    <t>Расходы на реализацию Муниципальной программы "Разработка проектно-сметной документации по созданию зон отдыха на территории муниципального образования"</t>
  </si>
  <si>
    <t>Расходы на реализацию Плана мероприятий по устройству искусственных неровностей на проездах и въездах на придомовых территориях и дворовых территориях</t>
  </si>
  <si>
    <t>Расходы на реализацию Плана мероприятий по проведению работ по военно-патриотическому воспитанию граждан Российской Федерации на территории муниципального образования</t>
  </si>
  <si>
    <t>Расходы на реализацию Плана мероприятий по организации и проведению досуговых мероприятий для детей и подростков, проживающих на территории муниципального образования</t>
  </si>
  <si>
    <t>Расходы на реализацию Плана мероприятий по участию в деятельности по профилактике наркомании в Санкт-Петербурге в соответствии с законами Санкт-Петербурга</t>
  </si>
  <si>
    <t>Расходы на реализацию Плана мероприятий по организации и проведению местных и участие в организации и проведении городских праздничных и иных зрелищных мероприятий</t>
  </si>
  <si>
    <t>Расходы на реализацию Плана мероприятий по организации и проведению мероприятий по сохранению и развитию местных традиций и обрядов</t>
  </si>
  <si>
    <t>6008005</t>
  </si>
  <si>
    <t>0200000</t>
  </si>
  <si>
    <t>Расходы на организацию профессиональной подготовки, переподготовки и повышения квалификации выборных лиц местного самоуправления, депутатов представительных органов муниципальных образований, муниципальных служащих Муниципального Совета</t>
  </si>
  <si>
    <t>Субсидии некоммерческим организациям (за исключением государственных (муниципальных) учреждений)</t>
  </si>
  <si>
    <t>Расходы на реализацию Плана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</si>
  <si>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0920900</t>
  </si>
  <si>
    <t>Расходы на реализацию Плана мероприятий по содержанию муниципальной информационной службы</t>
  </si>
  <si>
    <t>0921000</t>
  </si>
  <si>
    <t>Расходы на реализацию Плана мероприятий направленных на содействие развитию малого бизнеса на территории муниципального образования</t>
  </si>
  <si>
    <t>4.1.1.1.1.</t>
  </si>
  <si>
    <t>4.1.1.2.</t>
  </si>
  <si>
    <t>4.1.1.2.1.</t>
  </si>
  <si>
    <t>4.1.2.3.</t>
  </si>
  <si>
    <t>4.1.2.3.1.</t>
  </si>
  <si>
    <t>4.1.3.1.1.</t>
  </si>
  <si>
    <t>4.1.3.2.</t>
  </si>
  <si>
    <t>Расходы на реализацию Плана мероприятий по озеленению территорий зеленых насаждений внутриквартального озеленения, проведению санитарных рубок, а также удалению аварийных, больных деревьев и кустарников в отношении зеленых насаждений внутриквартального озеленения</t>
  </si>
  <si>
    <t>4.1.4.2.1.</t>
  </si>
  <si>
    <t>6000504</t>
  </si>
  <si>
    <t>4.1.4.4.</t>
  </si>
  <si>
    <t>Расходы на реализацию Плана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</si>
  <si>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Расходы на организацию профессиональной подготовки, переподготовки и повышения квалификации муниципальных служащих местной администрации</t>
  </si>
  <si>
    <t>0028002</t>
  </si>
  <si>
    <t>8.2.1.2.</t>
  </si>
  <si>
    <t xml:space="preserve">Другие вопросы в области физической культуры и спорта
</t>
  </si>
  <si>
    <t>1105</t>
  </si>
  <si>
    <t xml:space="preserve">ОБРАЗОВАНИЕ </t>
  </si>
  <si>
    <t xml:space="preserve">Профессиональная подготовка, переподготовка и повышение квалификации
</t>
  </si>
  <si>
    <t>2.1.1.1.</t>
  </si>
  <si>
    <t xml:space="preserve">Уплата налогов, сборов и иных платежей
</t>
  </si>
  <si>
    <t>Расходы на 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</si>
  <si>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7950400</t>
  </si>
  <si>
    <t>Расходы на реализацию Плана мероприятий на правленных на создание условий для развития на территории муниципального образования массовой физической культуры и спорта</t>
  </si>
  <si>
    <t>Расходы на реализацию Плана мероприятий по организации спортивно-досуговых мероприятий для  жителей МО город Петергоф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</si>
  <si>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средств субвенции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</si>
  <si>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субвенции</t>
  </si>
  <si>
    <t>Расходы на исполнение государственного полномочия по выплате денежных средств на вознаграждение приемным родителям за счет средств субвенции</t>
  </si>
  <si>
    <t>1.1.1.1.1.</t>
  </si>
  <si>
    <t>1.1.1.2.1.</t>
  </si>
  <si>
    <t>1.1.2.1.1.</t>
  </si>
  <si>
    <t>1.1.3.1.1.</t>
  </si>
  <si>
    <t>2.1.2.1.</t>
  </si>
  <si>
    <t>3.3.1.</t>
  </si>
  <si>
    <t>3.3.1.1.</t>
  </si>
  <si>
    <t>1.3.1.1.</t>
  </si>
  <si>
    <t>Расходы на реализацию Плана мероприятий по участию в организации и финансировании временного трудоустройства несовершеннолетних в возрасте от 14 до 18 лет в свободное от учебы время и (или)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и (или) проведения оплачиваемых общественных работ</t>
  </si>
  <si>
    <t>Расходы на реализацию плана мероприятий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</si>
  <si>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850</t>
  </si>
  <si>
    <t>240</t>
  </si>
  <si>
    <t>110</t>
  </si>
  <si>
    <t>310</t>
  </si>
  <si>
    <t>Расходы на содержание и обеспечение деятельности главы муниципального образования, исполняющего полномочия председателя Муниципального Совета</t>
  </si>
  <si>
    <t>Иные закупки товаров, работ и услуг для обеспечения муниципальных нужд</t>
  </si>
  <si>
    <t>Расходы на выплаты персоналу муниципальных органов</t>
  </si>
  <si>
    <t>Уплата налогов, сборов и иных платежей</t>
  </si>
  <si>
    <t>Иные закупки товаров, работ и услуг для муниципальных нужд</t>
  </si>
  <si>
    <t>Расходы на выплаты персоналу казенных учреждений</t>
  </si>
  <si>
    <t>Публичные нормативные социальные выплаты гражданам</t>
  </si>
  <si>
    <t>Уплата  налогов, сборов и иных платежей</t>
  </si>
  <si>
    <t>Код ОСГУ</t>
  </si>
  <si>
    <t>Фонд оплаты труда муниципальных органов и взносы по обязательному социальному страхованию</t>
  </si>
  <si>
    <t>1.1.1.1.1.1.</t>
  </si>
  <si>
    <t>Оплата труда и начисления на выплаты по оплате труда</t>
  </si>
  <si>
    <t>1.1.1.1.1.1.1.</t>
  </si>
  <si>
    <t>Заработная плата</t>
  </si>
  <si>
    <t>Начисления на выплаты по оплате труда</t>
  </si>
  <si>
    <t xml:space="preserve">Прочая закупка товаров, работ и услуг для обеспечения
муниципальных нужд
</t>
  </si>
  <si>
    <t>Оплата работ, услуг</t>
  </si>
  <si>
    <t>Прочие работы, услуги</t>
  </si>
  <si>
    <t>1.1.1.2.1.1.</t>
  </si>
  <si>
    <t>1.1.1.2.1.1.1.</t>
  </si>
  <si>
    <t>Услуги связи</t>
  </si>
  <si>
    <t>Транспортные услуги</t>
  </si>
  <si>
    <t xml:space="preserve">Фонд оплаты труда муниципальных органов и взносы по обязательному социальному страхованию
</t>
  </si>
  <si>
    <t>1.2.1.1.1.</t>
  </si>
  <si>
    <t xml:space="preserve">Оплата труда и начисления на выплаты по оплате труда
</t>
  </si>
  <si>
    <t>1.2.1.1.1.1.</t>
  </si>
  <si>
    <t>1.2.1.1.1.1.1.</t>
  </si>
  <si>
    <t>1.2.1.2.1.1.1.</t>
  </si>
  <si>
    <t xml:space="preserve">Иные выплаты, за исключением фонда оплаты труда муниципальных органов, лицам,
привлекаемым согласно законодательству для выполнения
отдельных полномочий
</t>
  </si>
  <si>
    <t>1.2.2.1.1.</t>
  </si>
  <si>
    <t>1.2.2.1.1.1.</t>
  </si>
  <si>
    <t>1.2.2.1.1.1.1.</t>
  </si>
  <si>
    <t>1.2.3.1.1.</t>
  </si>
  <si>
    <t>1.2.3.1.1.1.</t>
  </si>
  <si>
    <t>1.2.3.1.1.1.1.</t>
  </si>
  <si>
    <t>1.2.3.2.1.</t>
  </si>
  <si>
    <t>1.2.3.2.1.1.</t>
  </si>
  <si>
    <t>1.2.3.2.1.1.1.</t>
  </si>
  <si>
    <t>852</t>
  </si>
  <si>
    <t>290</t>
  </si>
  <si>
    <t>1.3.1.1.1.</t>
  </si>
  <si>
    <t xml:space="preserve">Уплата прочих налогов, сборов и иных платежей
</t>
  </si>
  <si>
    <t>1.3.1.1.1.1.</t>
  </si>
  <si>
    <t>Прочие расходы</t>
  </si>
  <si>
    <t>244</t>
  </si>
  <si>
    <t>220</t>
  </si>
  <si>
    <t>224</t>
  </si>
  <si>
    <t>300</t>
  </si>
  <si>
    <t>340</t>
  </si>
  <si>
    <t>1.3.2.1.1.</t>
  </si>
  <si>
    <t xml:space="preserve">Арендная плата за пользование имуществом
</t>
  </si>
  <si>
    <t>1.3.2.1.1.1.1.</t>
  </si>
  <si>
    <t xml:space="preserve">Поступление нефинансовых активов
</t>
  </si>
  <si>
    <t xml:space="preserve">Увеличение стоимости материальных запасов
</t>
  </si>
  <si>
    <t>226</t>
  </si>
  <si>
    <t>2.1.1.1.1.</t>
  </si>
  <si>
    <t>2.1.1.1.1.1.</t>
  </si>
  <si>
    <t>2.1.1.1.1.1.1.</t>
  </si>
  <si>
    <t>1.1.1.1.1.1.1.1.</t>
  </si>
  <si>
    <t>1.1.1.1.1.1.1.2.</t>
  </si>
  <si>
    <t>1.1.1.2.1.1.1.1.</t>
  </si>
  <si>
    <t>1.1.1.2.1.1.1.2.</t>
  </si>
  <si>
    <t xml:space="preserve">Уплата налога на имущество организаций
и земельного налога
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</si>
  <si>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</si>
  <si>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</si>
  <si>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</si>
  <si>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1.1.2.1.1.1.</t>
  </si>
  <si>
    <t>1.1.3.1.1.1.</t>
  </si>
  <si>
    <t>1.1.3.1.1.1.1.</t>
  </si>
  <si>
    <t>1.1.3.1.1.1.1.1.</t>
  </si>
  <si>
    <t>Иные выплаты персоналу муниципальных
органов, за исключением фонда оплаты труда</t>
  </si>
  <si>
    <t xml:space="preserve">Прочие выплаты
</t>
  </si>
  <si>
    <t>8.2.1.1.1.1.</t>
  </si>
  <si>
    <t>8.2.1.1.1.1.1.</t>
  </si>
  <si>
    <t>8.2.1.2.1.</t>
  </si>
  <si>
    <t>8.2.1.2.1.1.</t>
  </si>
  <si>
    <t>8.2.1.2.1.1.1.</t>
  </si>
  <si>
    <t>8.2.1.2.1.2.</t>
  </si>
  <si>
    <t>8.2.1.2.1.2.1.</t>
  </si>
  <si>
    <t>8.2.1.2.1.2.2.</t>
  </si>
  <si>
    <t>242</t>
  </si>
  <si>
    <t xml:space="preserve">Безвозмездные перечисления организациям
</t>
  </si>
  <si>
    <t xml:space="preserve">Безвозмездные перечисления организациям, за исключением государственных и муниципальных организаций
</t>
  </si>
  <si>
    <t>2.1.2.1.1.</t>
  </si>
  <si>
    <t>2.1.2.1.1.1.</t>
  </si>
  <si>
    <t>2.1.2.1.1.1.1.</t>
  </si>
  <si>
    <t>2.1.2.1.1.1.2.</t>
  </si>
  <si>
    <t>3.1.1.1.1.</t>
  </si>
  <si>
    <t>3.1.1.1.1.1.</t>
  </si>
  <si>
    <t>3.2.1.1.1.</t>
  </si>
  <si>
    <t>3.2.1.1.1.1.</t>
  </si>
  <si>
    <t>3.2.1.1.1.1.1.</t>
  </si>
  <si>
    <t>3.3.1.1.1.</t>
  </si>
  <si>
    <t>3.3.1.1.1.1.</t>
  </si>
  <si>
    <t>3.3.1.1.1.1.1.</t>
  </si>
  <si>
    <t>4.1.1.1.1.1.</t>
  </si>
  <si>
    <t>4.1.1.1.1.1.1.</t>
  </si>
  <si>
    <t>4.1.1.1.1.1.1.1.</t>
  </si>
  <si>
    <t>225</t>
  </si>
  <si>
    <t>4.1.1.2.1.1.</t>
  </si>
  <si>
    <t>4.1.1.2.1.1.1.</t>
  </si>
  <si>
    <t>4.1.1.2.1.1.1.1.</t>
  </si>
  <si>
    <t>4.1.1.2.1.1.1.2.</t>
  </si>
  <si>
    <t>4.1.2.1.1.1.</t>
  </si>
  <si>
    <t>4.1.2.1.1.1.1.</t>
  </si>
  <si>
    <t>4.1.2.1.1.1.1.1.</t>
  </si>
  <si>
    <t>4.1.2.2.1.1.</t>
  </si>
  <si>
    <t>4.1.2.2.1.1.1.1.</t>
  </si>
  <si>
    <t>4.1.2.3.1.1.</t>
  </si>
  <si>
    <t>4.1.2.3.1.1.1.</t>
  </si>
  <si>
    <t>4.1.2.3.1.1.1.1.</t>
  </si>
  <si>
    <t>4.1.3.1.1.1.</t>
  </si>
  <si>
    <t>4.1.3.1.1.1.1.</t>
  </si>
  <si>
    <t>4.1.3.1.1.1.1.1.</t>
  </si>
  <si>
    <t>4.1.3.2.1.</t>
  </si>
  <si>
    <t>4.1.3.2.1.1.</t>
  </si>
  <si>
    <t>4.1.3.2.1.1.1.</t>
  </si>
  <si>
    <t>4.1.3.2.1.1.1.1.</t>
  </si>
  <si>
    <t>200</t>
  </si>
  <si>
    <t>Код ГРБС</t>
  </si>
  <si>
    <t>Увеличение стоимости материальных запасов</t>
  </si>
  <si>
    <t xml:space="preserve">Закупка товаров, работ и услуг для муниципальных нужд
</t>
  </si>
  <si>
    <t>4.1.4.1.1.1.</t>
  </si>
  <si>
    <t>4.1.4.1.1.1.1.</t>
  </si>
  <si>
    <t>4.1.4.1.1.1.1.1.</t>
  </si>
  <si>
    <t>4.1.4.1.1.1.1.1.1.</t>
  </si>
  <si>
    <t>4.1.4.1.1.1.1.1.2.</t>
  </si>
  <si>
    <t>4.1.4.1.1.1.1.2.</t>
  </si>
  <si>
    <t>4.1.4.1.1.1.1.2.1.</t>
  </si>
  <si>
    <t>4.1.4.1.1.1.1.2.2.</t>
  </si>
  <si>
    <t>4.1.4.2.1.1.</t>
  </si>
  <si>
    <t>4.1.4.2.1.1.1.</t>
  </si>
  <si>
    <t>4.1.4.2.1.1.1.1.</t>
  </si>
  <si>
    <t>4.1.4.2.1.1.1.1.1.</t>
  </si>
  <si>
    <t>4.1.4.2.1.1.1.2.</t>
  </si>
  <si>
    <t>4.1.4.2.1.1.1.2.1.</t>
  </si>
  <si>
    <t>4.1.4.3.1.1.</t>
  </si>
  <si>
    <t>4.1.4.3.1.1.1.</t>
  </si>
  <si>
    <t>4.1.4.3.1.1.1.1.</t>
  </si>
  <si>
    <t>4.1.4.3.1.1.1.1.1.</t>
  </si>
  <si>
    <t>4.1.4.4.1.</t>
  </si>
  <si>
    <t>4.1.4.4.1.1.</t>
  </si>
  <si>
    <t>4.1.4.4.1.1.1.</t>
  </si>
  <si>
    <t>4.1.4.4.1.1.1.1.</t>
  </si>
  <si>
    <t>4.1.4.4.1.1.1.1.1.</t>
  </si>
  <si>
    <t>4.1.5.1.1.</t>
  </si>
  <si>
    <t>4.1.5.1.1.1.</t>
  </si>
  <si>
    <t>4.1.5.1.1.1.1.</t>
  </si>
  <si>
    <t>4.1.5.1.1.1.1.1.</t>
  </si>
  <si>
    <t>4.1.6.1.1.</t>
  </si>
  <si>
    <t>4.1.6.1.1.1.</t>
  </si>
  <si>
    <t>4.1.6.1.1.1.1.</t>
  </si>
  <si>
    <t>4.1.6.1.1.1.1.1.</t>
  </si>
  <si>
    <t>5.1.1.1.1.</t>
  </si>
  <si>
    <t>5.1.1.1.1.1.</t>
  </si>
  <si>
    <t>6.1.1.1.1.</t>
  </si>
  <si>
    <t>6.1.1.1.1.1.</t>
  </si>
  <si>
    <t>6.1.1.1.1.1.1.</t>
  </si>
  <si>
    <t>6.1.1.1.1.1.1.1.</t>
  </si>
  <si>
    <t>6.2.1.1.1.</t>
  </si>
  <si>
    <t>6.2.1.1.1.1.</t>
  </si>
  <si>
    <t>6.2.1.1.1.1.1.</t>
  </si>
  <si>
    <t>6.2.1.1.1.1.1.1.</t>
  </si>
  <si>
    <t>6.2.1.1.1.1.2.</t>
  </si>
  <si>
    <t>6.2.2.1.1.</t>
  </si>
  <si>
    <t>6.2.2.1.1.1.</t>
  </si>
  <si>
    <t>6.2.2.1.1.1.1.</t>
  </si>
  <si>
    <t>6.2.2.1.1.1.1.1.</t>
  </si>
  <si>
    <t>6.2.2.1.1.1.2.</t>
  </si>
  <si>
    <t>6.2.3.1.1.</t>
  </si>
  <si>
    <t>6.2.3.1.1.1.</t>
  </si>
  <si>
    <t>6.2.3.1.1.1.1.</t>
  </si>
  <si>
    <t>6.2.3.1.1.1.1.1.</t>
  </si>
  <si>
    <t>6.2.3.1.1.1.2.</t>
  </si>
  <si>
    <t>6.2.3.1.1.1.2.1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</si>
  <si>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
</t>
  </si>
  <si>
    <t>7.1.1.1.1.</t>
  </si>
  <si>
    <t>111</t>
  </si>
  <si>
    <t>210</t>
  </si>
  <si>
    <t>211</t>
  </si>
  <si>
    <t>213</t>
  </si>
  <si>
    <t>7.1.1.2.1.</t>
  </si>
  <si>
    <t>7.1.2.1.1.</t>
  </si>
  <si>
    <t>7.1.2.1.1.1.</t>
  </si>
  <si>
    <t>7.1.2.1.1.1.1.</t>
  </si>
  <si>
    <t>7.1.2.1.1.1.1.1.</t>
  </si>
  <si>
    <t>7.1.2.1.1.1.2.</t>
  </si>
  <si>
    <t>7.1.3.1</t>
  </si>
  <si>
    <t>7.1.3.1.1.</t>
  </si>
  <si>
    <t xml:space="preserve">Прочие расходы </t>
  </si>
  <si>
    <t>7.1.3.1.1.1.</t>
  </si>
  <si>
    <t>7.1.3.1.1.1.1.</t>
  </si>
  <si>
    <t>7.1.3.1.1.1.1.1.</t>
  </si>
  <si>
    <t>7.1.3.1.1.1.2.</t>
  </si>
  <si>
    <t>7.1.4.1.1.</t>
  </si>
  <si>
    <t>7.1.4.1.1.1.</t>
  </si>
  <si>
    <t>7.1.4.1.1.1.1.</t>
  </si>
  <si>
    <t>7.1.4.1.1.1.1.1.</t>
  </si>
  <si>
    <t>7.1.4.1.1.1.2.</t>
  </si>
  <si>
    <t xml:space="preserve">Социальное обеспечение и иные выплаты населению
</t>
  </si>
  <si>
    <t>260</t>
  </si>
  <si>
    <t>263</t>
  </si>
  <si>
    <t xml:space="preserve">Социальное обеспечение
</t>
  </si>
  <si>
    <t xml:space="preserve">Пенсии, пособия, выплачиваемые организациями
сектора государственного управления
</t>
  </si>
  <si>
    <t>312</t>
  </si>
  <si>
    <t xml:space="preserve">Иные пенсии, социальные доплаты к пенсиям
</t>
  </si>
  <si>
    <t>8.1.1.1.1.</t>
  </si>
  <si>
    <t>8.1.1.1.1.1.</t>
  </si>
  <si>
    <t>8.1.1.1.1.1.1.</t>
  </si>
  <si>
    <t>8.1.1.1.1.1.1.1.</t>
  </si>
  <si>
    <t xml:space="preserve">Расходы на выплаты персоналу в целях обеспечения выполнения функций муниципальными органами,казенными учреждениями, органами управления государственными внебюджетными фондами
</t>
  </si>
  <si>
    <t>8.2.1.1.1.</t>
  </si>
  <si>
    <t>8.2.2.1.1.</t>
  </si>
  <si>
    <t xml:space="preserve">Пособия, компенсации, меры социальной поддержки
по публичным нормативным обязательствам
</t>
  </si>
  <si>
    <t xml:space="preserve">Пособия по социальной помощи населению
</t>
  </si>
  <si>
    <t>8.2.2.1.1.1.</t>
  </si>
  <si>
    <t>8.2.2.1.1.1.1.</t>
  </si>
  <si>
    <t>8.2.2.1.1.1.1.1.</t>
  </si>
  <si>
    <t>10.1.1.2.1.</t>
  </si>
  <si>
    <t xml:space="preserve">Начисления на выплаты по оплате труда
</t>
  </si>
  <si>
    <t xml:space="preserve">Заработная плата
</t>
  </si>
  <si>
    <t xml:space="preserve">Оплата труда и начисления на выплаты
по оплате труда
</t>
  </si>
  <si>
    <t>10.1.1.1.1.</t>
  </si>
  <si>
    <t xml:space="preserve">Фонд оплаты труда казенных учреждений и взносы
по обязательному социальному страхованию
</t>
  </si>
  <si>
    <t>10.1.1.1.1.1.</t>
  </si>
  <si>
    <t xml:space="preserve">Иные бюджетные ассигнования
</t>
  </si>
  <si>
    <t>10.1.1.3.1</t>
  </si>
  <si>
    <t>800</t>
  </si>
  <si>
    <t>221</t>
  </si>
  <si>
    <t>222</t>
  </si>
  <si>
    <t>851</t>
  </si>
  <si>
    <t>10.1.1.3.1.1</t>
  </si>
  <si>
    <t>10.1.1.3.1.1.1</t>
  </si>
  <si>
    <t>10.1.1.2.1.1.</t>
  </si>
  <si>
    <t>10.1.1.2.1.1.1.</t>
  </si>
  <si>
    <t>10.1.1.2.1.1.1.1.</t>
  </si>
  <si>
    <t>10.1.1.2.1.1.1.2.</t>
  </si>
  <si>
    <t>10.1.1.2.1.1.1.3.</t>
  </si>
  <si>
    <t>10.1.1.2.1.1.1.4.</t>
  </si>
  <si>
    <t>10.1.1.2.1.1.1.5.</t>
  </si>
  <si>
    <t>10.1.1.2.1.1.2.</t>
  </si>
  <si>
    <t>10.1.1.2.1.1.2.1.</t>
  </si>
  <si>
    <t>10.1.1.1.1.1.1.</t>
  </si>
  <si>
    <t>10.1.1.1.1.1.1.1.</t>
  </si>
  <si>
    <t>10.1.1.1.1.1.1.2.</t>
  </si>
  <si>
    <t>9.2.1.1.1.</t>
  </si>
  <si>
    <t>9.2.1.1.1.1.</t>
  </si>
  <si>
    <t>9.2.1.1.1.1.1.</t>
  </si>
  <si>
    <t>9.2.1.1.1.1.1.1.</t>
  </si>
  <si>
    <t>9.2.1.2.1.</t>
  </si>
  <si>
    <t>9.2.1.2.1.1.</t>
  </si>
  <si>
    <t>9.2.1.2.1.1.1.</t>
  </si>
  <si>
    <t>9.2.1.2.1.1.1.1.</t>
  </si>
  <si>
    <t>Иные бюджетные ассигнования</t>
  </si>
  <si>
    <t>9.1.2.3.1.</t>
  </si>
  <si>
    <t>9.1.2.3.1.1.</t>
  </si>
  <si>
    <t>9.1.2.3.1.1.1.</t>
  </si>
  <si>
    <t>9.1.2.1.1.</t>
  </si>
  <si>
    <t>9.1.2.2.1.</t>
  </si>
  <si>
    <t>9.1.2.2.1.1.</t>
  </si>
  <si>
    <t>9.1.2.2.1.1.1.</t>
  </si>
  <si>
    <t>9.1.2.2.1.1.2.</t>
  </si>
  <si>
    <t>9.1.1.1.1.</t>
  </si>
  <si>
    <t>9.1.1.1.1.1.</t>
  </si>
  <si>
    <t>9.1.1.1.1.1.1.</t>
  </si>
  <si>
    <t>9.1.1.1.1.1.1.1.</t>
  </si>
  <si>
    <t>8.2.3.1.1.</t>
  </si>
  <si>
    <t>8.2.3.1.1.1.</t>
  </si>
  <si>
    <t>8.2.3.1.1.1.1.</t>
  </si>
  <si>
    <t>7.1.1.1.1.1.</t>
  </si>
  <si>
    <t>7.1.1.1.1.1.1.</t>
  </si>
  <si>
    <t>223</t>
  </si>
  <si>
    <t>7.1.1.2.1.1.</t>
  </si>
  <si>
    <t>7.1.1.2.1.1.1.</t>
  </si>
  <si>
    <t>7.1.1.2.1.1.1.1.</t>
  </si>
  <si>
    <t>7.1.1.2.1.1.1.2.</t>
  </si>
  <si>
    <t>7.1.1.2.1.1.1.3.</t>
  </si>
  <si>
    <t>7.1.1.2.1.1.1.4.</t>
  </si>
  <si>
    <t>7.1.1.2.1.1.2.</t>
  </si>
  <si>
    <t>7.1.1.2.1.1.2.1.</t>
  </si>
  <si>
    <t>7.1.1.2.1.1.2.2.</t>
  </si>
  <si>
    <t>9.1.2.3.1.1.2.</t>
  </si>
  <si>
    <t>1.1.1.2.1.1.1.3.</t>
  </si>
  <si>
    <t>1.2.1.2.1.1.1.1.</t>
  </si>
  <si>
    <t>1.2.1.2.1.1.1.2.</t>
  </si>
  <si>
    <t>1.2.2.1.1.1.1.1.</t>
  </si>
  <si>
    <t>1.2.3.2.1.1.1.1.</t>
  </si>
  <si>
    <t>1.2.3.2.1.1.1.2.</t>
  </si>
  <si>
    <t>1.2.3.2.1.1.1.3.</t>
  </si>
  <si>
    <t>1.3.1.1.1.1.1.</t>
  </si>
  <si>
    <t>1.3.2.1.1.1.</t>
  </si>
  <si>
    <t>1.3.2.1.1.1.1.1.</t>
  </si>
  <si>
    <t>1.3.2.1.1.1.2.</t>
  </si>
  <si>
    <t>2.1.1.1.1.1.1.1.</t>
  </si>
  <si>
    <t>1.1.2.1.1.1.1.</t>
  </si>
  <si>
    <t xml:space="preserve">Предоставление субсидий бюджетным, автономным
учреждениям и иным некоммерческим организациям
</t>
  </si>
  <si>
    <t>2.1.1.1.1.1.1.2.</t>
  </si>
  <si>
    <t>2.1.1.1.1.1.1.3.</t>
  </si>
  <si>
    <t>Предоставление субсидий бюджетным, автономным учреждениям и иным некоммерческим организациям</t>
  </si>
  <si>
    <t>3.1.1.1.1.1.1.</t>
  </si>
  <si>
    <t>3.2.1.1.1.1.1.1.</t>
  </si>
  <si>
    <t>3.3.1.1.1.1.1.1.</t>
  </si>
  <si>
    <t>4.1.1.1.1.1.1.1.1.</t>
  </si>
  <si>
    <t>4.1.1.2.1.1.1.1.1.</t>
  </si>
  <si>
    <t>4.1.1.2.1.1.1.1.2.</t>
  </si>
  <si>
    <t>4.1.1.2.1.1.1.2.1.</t>
  </si>
  <si>
    <t>4.1.2.1.1.1.1.1.1.</t>
  </si>
  <si>
    <t>4.1.2.2.1.1.1.1.1.</t>
  </si>
  <si>
    <t>4.1.2.3.1.1.1.1.1.</t>
  </si>
  <si>
    <t>4.1.3.1.1.1.1.1.1.</t>
  </si>
  <si>
    <t>4.1.3.2.1.1.1.1.1.</t>
  </si>
  <si>
    <t>4.1.3.2.1.1.1.2.</t>
  </si>
  <si>
    <t>4.1.3.2.1.1.1.2.1.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</si>
  <si>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</si>
  <si>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1.2.1.1.1.1.1.1.</t>
  </si>
  <si>
    <t>1.2.1.1.1.1.1.2.</t>
  </si>
  <si>
    <t>1.2.3.1.1.1.1.1.</t>
  </si>
  <si>
    <t>1.2.3.1.1.1.1.2.</t>
  </si>
  <si>
    <t>1.2.1.2.</t>
  </si>
  <si>
    <t>1.2.1.2.1.</t>
  </si>
  <si>
    <t>1.3.2.1.1.1.2.1.</t>
  </si>
  <si>
    <t>Расходы на реализацию Плана мероприятий 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</si>
  <si>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4.1.2.2.1.1.1.</t>
  </si>
  <si>
    <t>5.1.1.1.1.1.1.</t>
  </si>
  <si>
    <t>5.1.1.1.1.1.1.1.</t>
  </si>
  <si>
    <t>5.1.1.1.1.1.2.</t>
  </si>
  <si>
    <t>5.1.1.1.1.1.2.1.</t>
  </si>
  <si>
    <t>7.1.1.1.1.1.1.1.</t>
  </si>
  <si>
    <t>7.1.1.1.1.1.1.2.</t>
  </si>
  <si>
    <t>8.2.1.1.1.1.1.1.</t>
  </si>
  <si>
    <t>8.2.1.1.1.1.1.2.</t>
  </si>
  <si>
    <t>8.2.1.1.1.2</t>
  </si>
  <si>
    <t>8.2.1.1.1.2.1.</t>
  </si>
  <si>
    <t>8.2.1.1.1.2.1.1.</t>
  </si>
  <si>
    <t>9.1.2.1.1.1.</t>
  </si>
  <si>
    <t>9.1.2.1.1.1.1.</t>
  </si>
  <si>
    <t>9.1.2.1.1.1.1.1.</t>
  </si>
  <si>
    <t>9.1.2.1.1.1.1.2.</t>
  </si>
  <si>
    <t>6000300</t>
  </si>
  <si>
    <t>1.2.1.2.1.1.</t>
  </si>
  <si>
    <t xml:space="preserve"> 4.1.2.</t>
  </si>
  <si>
    <t>8.2.1.2.1.1.1.1.</t>
  </si>
  <si>
    <t>8.2.1.2.1.1.1.2.</t>
  </si>
  <si>
    <t>8.2.1.2.1.1.1.3.</t>
  </si>
  <si>
    <t>8.2.1.2.1.1.1.4.</t>
  </si>
  <si>
    <t>Код вида расходов (группа, подгруппа, элемент)</t>
  </si>
  <si>
    <t>III.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</si>
  <si>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</si>
  <si>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>9.1.2.2.1.1.1.1.</t>
  </si>
  <si>
    <t>9.1.2.2.1.1.1.2.</t>
  </si>
  <si>
    <t>9.1.2.2.1.1.1.3.</t>
  </si>
  <si>
    <t>9.1.2.2.1.1.1.4.</t>
  </si>
  <si>
    <t>9.1.2.2.1.1.1.5.</t>
  </si>
  <si>
    <t>9.1.2.2.1.1.1.6.</t>
  </si>
  <si>
    <t xml:space="preserve"> 9.1.2.3.</t>
  </si>
  <si>
    <t>6.1.2.</t>
  </si>
  <si>
    <t>6.1.2.1.</t>
  </si>
  <si>
    <t>6.1.2.1.1.</t>
  </si>
  <si>
    <t>6.1.2.1.1.1.</t>
  </si>
  <si>
    <t>6.1.2.1.1.1.1.</t>
  </si>
  <si>
    <t>6.1.2.1.1.1.1.1.</t>
  </si>
  <si>
    <t>Расходы на  реализацию муниципальной программы "Организация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учреждений"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</si>
  <si>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субвенции</t>
  </si>
  <si>
    <t>Расходы на реализацию Плана мероприятий по проведению публичных слушаний</t>
  </si>
  <si>
    <t>1.1.2.1.1.1.1.1.</t>
  </si>
  <si>
    <t>1.1.2.1.1.1.1.2.</t>
  </si>
  <si>
    <t>1.1.2.2.</t>
  </si>
  <si>
    <t>1.1.2.2.1.</t>
  </si>
  <si>
    <t>1.1.2.2.1.1.</t>
  </si>
  <si>
    <t>1.1.2.2.1.1.1.</t>
  </si>
  <si>
    <t>1.1.2.2.1.1.1.1.</t>
  </si>
  <si>
    <t>1.1.2.2.1.1.1.2.</t>
  </si>
  <si>
    <t>1.1.2.2.1.1.1.3.</t>
  </si>
  <si>
    <t>1.1.2.2.1.1.1.4.</t>
  </si>
  <si>
    <t>1.1.2.2.1.1.1.5.</t>
  </si>
  <si>
    <t>1.1.2.2.1.1.2.</t>
  </si>
  <si>
    <t>1.1.2.3.</t>
  </si>
  <si>
    <t>1.1.2.3.1.</t>
  </si>
  <si>
    <t>1.1.2.3.1.1.</t>
  </si>
  <si>
    <t>1.1.2.3.1.1.1.</t>
  </si>
  <si>
    <t>1.1.2.3.1.2.</t>
  </si>
  <si>
    <t>1.1.2.3.1.2.1.</t>
  </si>
  <si>
    <t>1.3.1.1.1.1.1.1.</t>
  </si>
  <si>
    <t>1.3.3.</t>
  </si>
  <si>
    <t>1.3.3.1.</t>
  </si>
  <si>
    <t>1.3.3.1.1.</t>
  </si>
  <si>
    <t>1.3.3.1.1.1.</t>
  </si>
  <si>
    <t>1.3.3.1.1.1.1.</t>
  </si>
  <si>
    <t>1.3.3.1.1.1.1.1.</t>
  </si>
  <si>
    <t>1.3.4.</t>
  </si>
  <si>
    <t>1.3.4.1.</t>
  </si>
  <si>
    <t>1.3.4.1.1.</t>
  </si>
  <si>
    <t>1.3.4.1.1.1.</t>
  </si>
  <si>
    <t>1.3.4.1.1.1.1.</t>
  </si>
  <si>
    <t>1.3.5.</t>
  </si>
  <si>
    <t>1.3.5.1.</t>
  </si>
  <si>
    <t>1.3.5.1.1.</t>
  </si>
  <si>
    <t>1.3.5.1.1.1.</t>
  </si>
  <si>
    <t>1.3.5.1.1.1.1.</t>
  </si>
  <si>
    <t>1.3.6.</t>
  </si>
  <si>
    <t>1.3.6.1.</t>
  </si>
  <si>
    <t>1.3.6.1.1.</t>
  </si>
  <si>
    <t>1.3.6.1.1.1.</t>
  </si>
  <si>
    <t>1.3.6.1.1.1.1.</t>
  </si>
  <si>
    <t>1.3.6.1.1.1.1.1.</t>
  </si>
  <si>
    <t>1.3.7.</t>
  </si>
  <si>
    <t>1.3.7.1.</t>
  </si>
  <si>
    <t>1.3.7.1.1.</t>
  </si>
  <si>
    <t>1.3.7.1.1.1.</t>
  </si>
  <si>
    <t>1.3.7.1.1.1.1.</t>
  </si>
  <si>
    <t>1.3.7.1.1.1.1.1.</t>
  </si>
  <si>
    <t>1.3.8.</t>
  </si>
  <si>
    <t>1.3.8.1.</t>
  </si>
  <si>
    <t>1.3.8.1.1.</t>
  </si>
  <si>
    <t>1.3.8.1.1.1.</t>
  </si>
  <si>
    <t>1.3.8.1.1.1.1.</t>
  </si>
  <si>
    <t>1.3.8.1.1.1.1.1.</t>
  </si>
  <si>
    <t>1.3.9.</t>
  </si>
  <si>
    <t>1.3.9.1.</t>
  </si>
  <si>
    <t>1.3.9.1.1.</t>
  </si>
  <si>
    <t>1.3.9.1.1.1.</t>
  </si>
  <si>
    <t>1.3.9.1.1.1.1.</t>
  </si>
  <si>
    <t>1.3.9.1.1.1.1.1.</t>
  </si>
  <si>
    <t>1.3.9.1.1.1.2.</t>
  </si>
  <si>
    <t>1.3.9.1.1.1.2.1.</t>
  </si>
  <si>
    <t>1.3.10.</t>
  </si>
  <si>
    <t>1.3.10.1.</t>
  </si>
  <si>
    <t>1.3.10.1.1.</t>
  </si>
  <si>
    <t>1.3.10.1.1.1.</t>
  </si>
  <si>
    <t>1.3.10.1.1.1.1.</t>
  </si>
  <si>
    <t>1.3.10.1.1.1.1.1.</t>
  </si>
  <si>
    <t>1.3.10.1.1.1.2.</t>
  </si>
  <si>
    <t>1.3.10.1.1.1.2.1.</t>
  </si>
  <si>
    <t>Расходы на реализацию Плана мероприятий по формированию и размещению муниципального заказа муниципального образования город Петергоф</t>
  </si>
  <si>
    <t>Расходы на реализацию Плана мероприятий по организации и проведению культурно-досуговых мероприятий для жителей муниципального образования</t>
  </si>
  <si>
    <t>9.1.2.2.1.1.2.1.</t>
  </si>
  <si>
    <t>9.1.2.3.1.1.1.2.</t>
  </si>
  <si>
    <t>9.1.2.2.1.1.2.2.</t>
  </si>
  <si>
    <t>1.3.3.1.1.1.2.</t>
  </si>
  <si>
    <t>1.3.3.1.1.1.1.2.</t>
  </si>
  <si>
    <t>1.3.4.1.1.1.1.1.</t>
  </si>
  <si>
    <t>1.3.11.</t>
  </si>
  <si>
    <t>1.3.11.1.</t>
  </si>
  <si>
    <t>1.3.11.1.1.</t>
  </si>
  <si>
    <t>1.3.11.1.1.1.</t>
  </si>
  <si>
    <t>1.3.11.1.1.1.1.</t>
  </si>
  <si>
    <t>1.3.11.1.1.1.1.1.</t>
  </si>
  <si>
    <t>1.3.11.1.1.1.1.2.</t>
  </si>
  <si>
    <t>1.3.11.1.1.1.2.</t>
  </si>
  <si>
    <t>1.3.11.1.1.1.2.1.</t>
  </si>
  <si>
    <t xml:space="preserve"> 1.3.12.</t>
  </si>
  <si>
    <t>Расходы на изготовление нагрудных знаков "За заслуги перед муниципальным образованием город Петергоф"</t>
  </si>
  <si>
    <t>0921100</t>
  </si>
  <si>
    <t>1.3.12.1.</t>
  </si>
  <si>
    <t>1.3.12.1.1.</t>
  </si>
  <si>
    <t>1.3.12.1.1.1.</t>
  </si>
  <si>
    <t>1.3.12.1.1.1.1.</t>
  </si>
  <si>
    <t>Расходы на погашение кредиторской задолженности перед ООО "СТАТУС" на основании судебного акта судебных органов</t>
  </si>
  <si>
    <t>6000303</t>
  </si>
  <si>
    <t>4.1.2.4.</t>
  </si>
  <si>
    <t>Расходы на возмещение госпошлины  ООО "СТАТУС" на основании судебного акта судебных органов</t>
  </si>
  <si>
    <t>6000304</t>
  </si>
  <si>
    <t>4.1.2.4.1.</t>
  </si>
  <si>
    <t>4.1.2.4.1.1.</t>
  </si>
  <si>
    <t>Исполнение судебных актов</t>
  </si>
  <si>
    <t>830</t>
  </si>
  <si>
    <t>4.1.2.4.1.1.1.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</si>
  <si>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казённых учреждений</t>
  </si>
  <si>
    <t>831</t>
  </si>
  <si>
    <t>4.1.2.4.1.1.1.1.</t>
  </si>
  <si>
    <t>4.1.4.1.2.</t>
  </si>
  <si>
    <t>4.1.4.1.2.1.</t>
  </si>
  <si>
    <t>4.1.4.1.2.1.1.</t>
  </si>
  <si>
    <t>Уплата прочих налогов, сборов и иных платежей</t>
  </si>
  <si>
    <t>4.1.4.1.2.1.1.1.</t>
  </si>
  <si>
    <t>1.1.2.2.1.1.3.</t>
  </si>
  <si>
    <t>1.1.2.2.1.1.3.1.</t>
  </si>
  <si>
    <t>1.1.2.2.1.1.3.2.</t>
  </si>
  <si>
    <t>6.2.2.1.1.1.1.2.</t>
  </si>
  <si>
    <t>4.1.2.5.</t>
  </si>
  <si>
    <t>4.1.2.5.1.</t>
  </si>
  <si>
    <t>4.1.2.5.1.1.</t>
  </si>
  <si>
    <t>4.1.2.5.1.1.1.</t>
  </si>
  <si>
    <t>4.1.2.5.1.1.1.1.</t>
  </si>
  <si>
    <t>4.1.2.5.1.1.1.1.1.</t>
  </si>
  <si>
    <t>1.3.3.1.1.1.3.</t>
  </si>
  <si>
    <t>1.3.3.1.1.1.3.1.</t>
  </si>
  <si>
    <t>7.1.2.1.1.1.3.</t>
  </si>
  <si>
    <t>Поступление нефинансовых активов</t>
  </si>
  <si>
    <t>7.1.2.1.1.1.3.1.</t>
  </si>
  <si>
    <t>Иные выплаты населению</t>
  </si>
  <si>
    <t xml:space="preserve"> Оплата работ, услуг</t>
  </si>
  <si>
    <t>7.1.3.1.1.1.1.2.</t>
  </si>
  <si>
    <t>Расходы по проведению муниципальных выборов</t>
  </si>
  <si>
    <t>Субсидия бюджету МО г.Петергоф на осуществление благоустройства территории муниципального образования</t>
  </si>
  <si>
    <t>6009088</t>
  </si>
  <si>
    <t>Расходы на реализацию муниципальной программы "Обустройство спортивной площадки  по адресу: г.Петергоф, южнее д.24 по Собственному проспекту"</t>
  </si>
  <si>
    <t>7950300</t>
  </si>
  <si>
    <t>4.1.6.1.1.1.2.</t>
  </si>
  <si>
    <t>4.1.6.1.1.1.2.1.</t>
  </si>
  <si>
    <t>4.1.7.</t>
  </si>
  <si>
    <t>4.1.8.</t>
  </si>
  <si>
    <t>4.1.1.1.1.1.1.2.</t>
  </si>
  <si>
    <t>4.1.1.1.1.1.1.2.1.</t>
  </si>
  <si>
    <t>4.1.5.1.1.1.2.</t>
  </si>
  <si>
    <t>4.1.5.1.1.1.2.1.</t>
  </si>
  <si>
    <t>1.1.1.2.1.1.2.</t>
  </si>
  <si>
    <t>1.1.1.2.1.1.2.1.</t>
  </si>
  <si>
    <t>4.1.1.1.2.</t>
  </si>
  <si>
    <t>4.1.1.1.2.1.</t>
  </si>
  <si>
    <t>4.1.1.1.2.1.1.</t>
  </si>
  <si>
    <t>4.1.1.1.2.1.1.1.</t>
  </si>
  <si>
    <t>1.3.8.1.1.1.2.</t>
  </si>
  <si>
    <t>1.3.8.1.1.1.2.1.</t>
  </si>
  <si>
    <t>4.1.7.1.</t>
  </si>
  <si>
    <t>4.1.7.1.1.</t>
  </si>
  <si>
    <t>4.1.7.1.1.1.</t>
  </si>
  <si>
    <t>4.1.7.1.1.1.1.</t>
  </si>
  <si>
    <t>4.1.7.1.1.1.1.1.</t>
  </si>
  <si>
    <t>4.1.8.1.</t>
  </si>
  <si>
    <t>4.1.8.1.1.</t>
  </si>
  <si>
    <t>4.1.8.1.1.1.</t>
  </si>
  <si>
    <t>4.1.8.1.1.1.1.</t>
  </si>
  <si>
    <t>4.1.8.1.1.1.1.1.</t>
  </si>
  <si>
    <t>Кассовое исполнение на 01.10.2014</t>
  </si>
  <si>
    <t>% исполнения</t>
  </si>
  <si>
    <t>Приложение № 2</t>
  </si>
  <si>
    <t>к Постановлению МА МО город Петергоф от "___" _____________ 2014 г № _____</t>
  </si>
  <si>
    <t xml:space="preserve">Исполнение расходов местного бюджета </t>
  </si>
  <si>
    <t>муниципального образования город Петергоф за девять месяцев 2014 года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</si>
</sst>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distributed"/>
    </xf>
    <xf numFmtId="0" fontId="7" fillId="0" borderId="0" xfId="0" applyFont="1" applyAlignment="1">
      <alignment vertical="justify"/>
    </xf>
    <xf numFmtId="0" fontId="11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9" fontId="17" fillId="0" borderId="1" xfId="0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49" fontId="13" fillId="0" borderId="3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/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justify"/>
    </xf>
    <xf numFmtId="0" fontId="1" fillId="0" borderId="0" xfId="0" applyFont="1" applyAlignment="1">
      <alignment vertical="distributed"/>
    </xf>
    <xf numFmtId="164" fontId="9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 wrapText="1" shrinkToFit="1"/>
    </xf>
    <xf numFmtId="49" fontId="1" fillId="0" borderId="1" xfId="0" applyNumberFormat="1" applyFont="1" applyBorder="1" applyAlignment="1">
      <alignment horizontal="right" wrapText="1" shrinkToFit="1"/>
    </xf>
    <xf numFmtId="0" fontId="5" fillId="0" borderId="0" xfId="0" applyFont="1" applyAlignment="1">
      <alignment vertical="distributed"/>
    </xf>
    <xf numFmtId="164" fontId="10" fillId="0" borderId="1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9" fontId="17" fillId="0" borderId="2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right" vertical="justify"/>
    </xf>
    <xf numFmtId="0" fontId="1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1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vertical="distributed"/>
    </xf>
    <xf numFmtId="10" fontId="1" fillId="0" borderId="1" xfId="0" applyNumberFormat="1" applyFont="1" applyBorder="1"/>
    <xf numFmtId="10" fontId="2" fillId="0" borderId="1" xfId="0" applyNumberFormat="1" applyFont="1" applyBorder="1"/>
    <xf numFmtId="0" fontId="5" fillId="0" borderId="1" xfId="0" applyFont="1" applyBorder="1" applyAlignment="1"/>
    <xf numFmtId="164" fontId="1" fillId="0" borderId="1" xfId="0" applyNumberFormat="1" applyFont="1" applyBorder="1"/>
    <xf numFmtId="0" fontId="8" fillId="0" borderId="4" xfId="0" applyFont="1" applyBorder="1" applyAlignment="1">
      <alignment horizontal="left" vertical="distributed" wrapText="1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0" fontId="0" fillId="0" borderId="5" xfId="0" applyBorder="1" applyAlignment="1">
      <alignment horizontal="left" vertical="distributed" wrapText="1"/>
    </xf>
    <xf numFmtId="0" fontId="0" fillId="0" borderId="6" xfId="0" applyBorder="1" applyAlignment="1">
      <alignment horizontal="left" vertical="distributed" wrapText="1"/>
    </xf>
    <xf numFmtId="0" fontId="8" fillId="0" borderId="5" xfId="0" applyFont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8" fillId="0" borderId="4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0" fillId="0" borderId="5" xfId="0" applyFont="1" applyBorder="1" applyAlignment="1">
      <alignment horizontal="left" vertical="distributed" wrapText="1"/>
    </xf>
    <xf numFmtId="0" fontId="0" fillId="0" borderId="6" xfId="0" applyFont="1" applyBorder="1" applyAlignment="1">
      <alignment horizontal="left" vertical="distributed" wrapText="1"/>
    </xf>
    <xf numFmtId="0" fontId="8" fillId="0" borderId="4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distributed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left" vertical="distributed" wrapText="1"/>
    </xf>
    <xf numFmtId="0" fontId="8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2" fillId="0" borderId="5" xfId="0" applyFont="1" applyBorder="1" applyAlignment="1">
      <alignment horizontal="left" vertical="distributed" wrapText="1"/>
    </xf>
    <xf numFmtId="0" fontId="22" fillId="0" borderId="6" xfId="0" applyFont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8" fillId="0" borderId="5" xfId="0" applyFont="1" applyBorder="1" applyAlignment="1">
      <alignment horizontal="left" vertical="justify" wrapText="1"/>
    </xf>
    <xf numFmtId="0" fontId="8" fillId="0" borderId="6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4" xfId="0" applyFont="1" applyBorder="1" applyAlignment="1">
      <alignment vertical="distributed"/>
    </xf>
    <xf numFmtId="0" fontId="6" fillId="0" borderId="5" xfId="0" applyFont="1" applyBorder="1" applyAlignment="1">
      <alignment vertical="distributed"/>
    </xf>
    <xf numFmtId="0" fontId="6" fillId="0" borderId="6" xfId="0" applyFont="1" applyBorder="1" applyAlignment="1">
      <alignment vertical="distributed"/>
    </xf>
    <xf numFmtId="0" fontId="8" fillId="0" borderId="4" xfId="0" applyFont="1" applyBorder="1" applyAlignment="1">
      <alignment vertical="distributed" wrapText="1"/>
    </xf>
    <xf numFmtId="0" fontId="8" fillId="0" borderId="5" xfId="0" applyFont="1" applyBorder="1" applyAlignment="1">
      <alignment vertical="distributed"/>
    </xf>
    <xf numFmtId="0" fontId="8" fillId="0" borderId="6" xfId="0" applyFont="1" applyBorder="1" applyAlignment="1">
      <alignment vertical="distributed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 shrinkToFit="1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 wrapText="1" shrinkToFi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11" fillId="0" borderId="2" xfId="0" applyFont="1" applyBorder="1" applyAlignment="1"/>
    <xf numFmtId="0" fontId="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 vertical="justify" wrapText="1" shrinkToFit="1"/>
    </xf>
    <xf numFmtId="0" fontId="12" fillId="0" borderId="2" xfId="0" applyFont="1" applyBorder="1" applyAlignment="1">
      <alignment horizontal="right" vertical="justify"/>
    </xf>
    <xf numFmtId="0" fontId="15" fillId="0" borderId="4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0" fontId="15" fillId="0" borderId="6" xfId="0" applyFont="1" applyBorder="1" applyAlignment="1">
      <alignment horizontal="left" vertical="justify"/>
    </xf>
    <xf numFmtId="0" fontId="21" fillId="0" borderId="5" xfId="0" applyFont="1" applyBorder="1" applyAlignment="1">
      <alignment horizontal="left" vertical="distributed" wrapText="1"/>
    </xf>
    <xf numFmtId="0" fontId="21" fillId="0" borderId="6" xfId="0" applyFont="1" applyBorder="1" applyAlignment="1">
      <alignment horizontal="left" vertical="distributed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 vertical="distributed" wrapText="1"/>
    </xf>
    <xf numFmtId="0" fontId="12" fillId="0" borderId="6" xfId="0" applyFont="1" applyBorder="1" applyAlignment="1">
      <alignment horizontal="left" vertical="distributed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19" fillId="0" borderId="0" xfId="0" applyFont="1" applyAlignment="1"/>
    <xf numFmtId="0" fontId="11" fillId="0" borderId="5" xfId="0" applyFont="1" applyBorder="1" applyAlignment="1">
      <alignment horizontal="left" vertical="justify"/>
    </xf>
    <xf numFmtId="0" fontId="11" fillId="0" borderId="6" xfId="0" applyFont="1" applyBorder="1" applyAlignment="1">
      <alignment horizontal="left" vertical="justify"/>
    </xf>
    <xf numFmtId="0" fontId="6" fillId="0" borderId="5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/>
    </xf>
    <xf numFmtId="0" fontId="6" fillId="0" borderId="4" xfId="0" applyFont="1" applyBorder="1" applyAlignment="1">
      <alignment horizontal="left" vertical="justify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 vertical="distributed" wrapText="1"/>
    </xf>
    <xf numFmtId="0" fontId="8" fillId="0" borderId="6" xfId="0" applyFont="1" applyBorder="1" applyAlignment="1">
      <alignment horizontal="center" vertical="distributed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4" fillId="0" borderId="4" xfId="0" applyFont="1" applyBorder="1" applyAlignment="1">
      <alignment vertical="distributed"/>
    </xf>
    <xf numFmtId="0" fontId="4" fillId="0" borderId="5" xfId="0" applyFont="1" applyBorder="1" applyAlignment="1">
      <alignment vertical="distributed"/>
    </xf>
    <xf numFmtId="0" fontId="4" fillId="0" borderId="6" xfId="0" applyFont="1" applyBorder="1" applyAlignment="1">
      <alignment vertical="distributed"/>
    </xf>
    <xf numFmtId="0" fontId="8" fillId="0" borderId="4" xfId="0" applyFont="1" applyBorder="1" applyAlignment="1">
      <alignment vertical="distributed"/>
    </xf>
    <xf numFmtId="0" fontId="12" fillId="0" borderId="5" xfId="0" applyFont="1" applyBorder="1" applyAlignment="1">
      <alignment horizontal="left" vertical="distributed"/>
    </xf>
    <xf numFmtId="0" fontId="12" fillId="0" borderId="6" xfId="0" applyFont="1" applyBorder="1" applyAlignment="1">
      <alignment horizontal="left" vertical="distributed"/>
    </xf>
    <xf numFmtId="49" fontId="4" fillId="0" borderId="1" xfId="0" applyNumberFormat="1" applyFont="1" applyBorder="1" applyAlignment="1">
      <alignment horizontal="left" vertical="distributed"/>
    </xf>
    <xf numFmtId="0" fontId="2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16"/>
  <sheetViews>
    <sheetView tabSelected="1" topLeftCell="A582" workbookViewId="0">
      <selection activeCell="A2" sqref="A2:L600"/>
    </sheetView>
  </sheetViews>
  <sheetFormatPr defaultRowHeight="15"/>
  <cols>
    <col min="1" max="1" width="15.42578125" style="1" customWidth="1"/>
    <col min="2" max="3" width="9.140625" style="33"/>
    <col min="4" max="4" width="42.5703125" style="33" customWidth="1"/>
    <col min="5" max="5" width="6.5703125" style="34" customWidth="1"/>
    <col min="6" max="6" width="7.85546875" style="34" customWidth="1"/>
    <col min="7" max="7" width="11" style="34" customWidth="1"/>
    <col min="8" max="8" width="7" style="34" customWidth="1"/>
    <col min="9" max="9" width="6" style="64" customWidth="1"/>
    <col min="10" max="10" width="9.7109375" style="39" customWidth="1"/>
    <col min="11" max="11" width="10.42578125" style="1" customWidth="1"/>
    <col min="12" max="12" width="9.140625" style="1"/>
    <col min="13" max="13" width="8.85546875" style="1" customWidth="1"/>
    <col min="14" max="16384" width="9.140625" style="1"/>
  </cols>
  <sheetData>
    <row r="1" spans="1:12" hidden="1">
      <c r="E1" s="189" t="s">
        <v>187</v>
      </c>
      <c r="F1" s="189"/>
      <c r="G1" s="189"/>
      <c r="H1" s="189"/>
      <c r="I1" s="189"/>
      <c r="J1" s="190"/>
    </row>
    <row r="2" spans="1:12" ht="14.25" customHeight="1">
      <c r="B2" s="1"/>
      <c r="C2" s="1"/>
      <c r="D2" s="1"/>
      <c r="E2" s="189" t="s">
        <v>823</v>
      </c>
      <c r="F2" s="189"/>
      <c r="G2" s="189"/>
      <c r="H2" s="189"/>
      <c r="I2" s="189"/>
      <c r="J2" s="189"/>
      <c r="K2" s="189"/>
      <c r="L2" s="189"/>
    </row>
    <row r="3" spans="1:12" ht="15.75" customHeight="1">
      <c r="B3" s="1"/>
      <c r="C3" s="189" t="s">
        <v>824</v>
      </c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7.25" customHeight="1">
      <c r="A4" s="222" t="s">
        <v>825</v>
      </c>
      <c r="B4" s="222"/>
      <c r="C4" s="222"/>
      <c r="D4" s="222"/>
      <c r="E4" s="222"/>
      <c r="F4" s="222"/>
      <c r="G4" s="222"/>
      <c r="H4" s="223"/>
      <c r="I4" s="223"/>
      <c r="J4" s="223"/>
    </row>
    <row r="5" spans="1:12" ht="15.75" customHeight="1">
      <c r="A5" s="222" t="s">
        <v>826</v>
      </c>
      <c r="B5" s="222"/>
      <c r="C5" s="222"/>
      <c r="D5" s="222"/>
      <c r="E5" s="222"/>
      <c r="F5" s="222"/>
      <c r="G5" s="222"/>
      <c r="H5" s="223"/>
      <c r="I5" s="223"/>
      <c r="J5" s="223"/>
    </row>
    <row r="6" spans="1:12" ht="15" customHeight="1">
      <c r="A6" s="196" t="s">
        <v>0</v>
      </c>
      <c r="B6" s="198" t="s">
        <v>1</v>
      </c>
      <c r="C6" s="199"/>
      <c r="D6" s="200"/>
      <c r="E6" s="193" t="s">
        <v>164</v>
      </c>
      <c r="F6" s="194"/>
      <c r="G6" s="194"/>
      <c r="H6" s="194"/>
      <c r="I6" s="195"/>
      <c r="J6" s="204" t="s">
        <v>204</v>
      </c>
      <c r="K6" s="251" t="s">
        <v>821</v>
      </c>
      <c r="L6" s="251" t="s">
        <v>822</v>
      </c>
    </row>
    <row r="7" spans="1:12" ht="62.25" customHeight="1">
      <c r="A7" s="197"/>
      <c r="B7" s="201"/>
      <c r="C7" s="202"/>
      <c r="D7" s="203"/>
      <c r="E7" s="78" t="s">
        <v>416</v>
      </c>
      <c r="F7" s="40" t="s">
        <v>188</v>
      </c>
      <c r="G7" s="41" t="s">
        <v>2</v>
      </c>
      <c r="H7" s="96" t="s">
        <v>642</v>
      </c>
      <c r="I7" s="40" t="s">
        <v>305</v>
      </c>
      <c r="J7" s="205"/>
      <c r="K7" s="251"/>
      <c r="L7" s="251"/>
    </row>
    <row r="8" spans="1:12" ht="30" customHeight="1">
      <c r="A8" s="44" t="s">
        <v>3</v>
      </c>
      <c r="B8" s="206" t="s">
        <v>211</v>
      </c>
      <c r="C8" s="207"/>
      <c r="D8" s="208"/>
      <c r="E8" s="2">
        <v>891</v>
      </c>
      <c r="F8" s="2"/>
      <c r="G8" s="35"/>
      <c r="H8" s="2"/>
      <c r="I8" s="65"/>
      <c r="J8" s="60">
        <f>SUM(J10)</f>
        <v>4900</v>
      </c>
      <c r="K8" s="101">
        <f>SUM(K9)</f>
        <v>3144.1000000000004</v>
      </c>
      <c r="L8" s="104">
        <f>SUM(K8/J8)</f>
        <v>0.64165306122448984</v>
      </c>
    </row>
    <row r="9" spans="1:12" ht="17.25" customHeight="1">
      <c r="A9" s="44" t="s">
        <v>5</v>
      </c>
      <c r="B9" s="147" t="s">
        <v>189</v>
      </c>
      <c r="C9" s="147"/>
      <c r="D9" s="147"/>
      <c r="E9" s="2">
        <v>891</v>
      </c>
      <c r="F9" s="3" t="s">
        <v>6</v>
      </c>
      <c r="G9" s="35"/>
      <c r="H9" s="2"/>
      <c r="I9" s="65"/>
      <c r="J9" s="60">
        <f t="shared" ref="J9:J18" si="0">SUM(J10)</f>
        <v>4900</v>
      </c>
      <c r="K9" s="101">
        <f>SUM(K10)</f>
        <v>3144.1000000000004</v>
      </c>
      <c r="L9" s="104">
        <f t="shared" ref="L9:L72" si="1">SUM(K9/J9)</f>
        <v>0.64165306122448984</v>
      </c>
    </row>
    <row r="10" spans="1:12" s="4" customFormat="1" ht="13.5" customHeight="1">
      <c r="A10" s="46" t="s">
        <v>7</v>
      </c>
      <c r="B10" s="129" t="s">
        <v>212</v>
      </c>
      <c r="C10" s="130"/>
      <c r="D10" s="131"/>
      <c r="E10" s="16">
        <v>891</v>
      </c>
      <c r="F10" s="17" t="s">
        <v>213</v>
      </c>
      <c r="G10" s="45"/>
      <c r="H10" s="16"/>
      <c r="I10" s="66"/>
      <c r="J10" s="47">
        <f t="shared" si="0"/>
        <v>4900</v>
      </c>
      <c r="K10" s="98">
        <f>SUM(K11)</f>
        <v>3144.1000000000004</v>
      </c>
      <c r="L10" s="104">
        <f t="shared" si="1"/>
        <v>0.64165306122448984</v>
      </c>
    </row>
    <row r="11" spans="1:12" s="5" customFormat="1" ht="15.75" customHeight="1">
      <c r="A11" s="36" t="s">
        <v>10</v>
      </c>
      <c r="B11" s="129" t="s">
        <v>790</v>
      </c>
      <c r="C11" s="130"/>
      <c r="D11" s="131"/>
      <c r="E11" s="12">
        <v>891</v>
      </c>
      <c r="F11" s="13" t="s">
        <v>213</v>
      </c>
      <c r="G11" s="13" t="s">
        <v>247</v>
      </c>
      <c r="H11" s="16"/>
      <c r="I11" s="66"/>
      <c r="J11" s="69">
        <f>SUM(J12+J17)</f>
        <v>4900</v>
      </c>
      <c r="K11" s="99">
        <f>SUM(K12+K17)</f>
        <v>3144.1000000000004</v>
      </c>
      <c r="L11" s="103">
        <f t="shared" si="1"/>
        <v>0.64165306122448984</v>
      </c>
    </row>
    <row r="12" spans="1:12" s="5" customFormat="1" ht="66" customHeight="1">
      <c r="A12" s="36" t="s">
        <v>11</v>
      </c>
      <c r="B12" s="107" t="s">
        <v>610</v>
      </c>
      <c r="C12" s="108"/>
      <c r="D12" s="109"/>
      <c r="E12" s="12">
        <v>891</v>
      </c>
      <c r="F12" s="13" t="s">
        <v>213</v>
      </c>
      <c r="G12" s="13" t="s">
        <v>247</v>
      </c>
      <c r="H12" s="12">
        <v>100</v>
      </c>
      <c r="I12" s="71"/>
      <c r="J12" s="69">
        <f t="shared" ref="J12:K15" si="2">SUM(J13)</f>
        <v>4012.4</v>
      </c>
      <c r="K12" s="99">
        <f t="shared" si="2"/>
        <v>2301.9</v>
      </c>
      <c r="L12" s="103">
        <f t="shared" si="1"/>
        <v>0.57369654072375631</v>
      </c>
    </row>
    <row r="13" spans="1:12" s="5" customFormat="1" ht="15.75" customHeight="1">
      <c r="A13" s="36" t="s">
        <v>283</v>
      </c>
      <c r="B13" s="149" t="s">
        <v>299</v>
      </c>
      <c r="C13" s="150"/>
      <c r="D13" s="150"/>
      <c r="E13" s="12">
        <v>891</v>
      </c>
      <c r="F13" s="13" t="s">
        <v>213</v>
      </c>
      <c r="G13" s="13" t="s">
        <v>247</v>
      </c>
      <c r="H13" s="12">
        <v>120</v>
      </c>
      <c r="I13" s="71"/>
      <c r="J13" s="69">
        <f t="shared" si="2"/>
        <v>4012.4</v>
      </c>
      <c r="K13" s="99">
        <f t="shared" si="2"/>
        <v>2301.9</v>
      </c>
      <c r="L13" s="103">
        <f t="shared" si="1"/>
        <v>0.57369654072375631</v>
      </c>
    </row>
    <row r="14" spans="1:12" s="5" customFormat="1" ht="50.25" customHeight="1">
      <c r="A14" s="36" t="s">
        <v>307</v>
      </c>
      <c r="B14" s="145" t="s">
        <v>325</v>
      </c>
      <c r="C14" s="160"/>
      <c r="D14" s="161"/>
      <c r="E14" s="12">
        <v>891</v>
      </c>
      <c r="F14" s="13" t="s">
        <v>213</v>
      </c>
      <c r="G14" s="13" t="s">
        <v>247</v>
      </c>
      <c r="H14" s="12">
        <v>123</v>
      </c>
      <c r="I14" s="71"/>
      <c r="J14" s="69">
        <f t="shared" si="2"/>
        <v>4012.4</v>
      </c>
      <c r="K14" s="99">
        <f t="shared" si="2"/>
        <v>2301.9</v>
      </c>
      <c r="L14" s="103">
        <f t="shared" si="1"/>
        <v>0.57369654072375631</v>
      </c>
    </row>
    <row r="15" spans="1:12" s="5" customFormat="1" ht="15.75" customHeight="1">
      <c r="A15" s="36" t="s">
        <v>309</v>
      </c>
      <c r="B15" s="110" t="s">
        <v>313</v>
      </c>
      <c r="C15" s="141"/>
      <c r="D15" s="142"/>
      <c r="E15" s="12">
        <v>891</v>
      </c>
      <c r="F15" s="13" t="s">
        <v>213</v>
      </c>
      <c r="G15" s="13" t="s">
        <v>247</v>
      </c>
      <c r="H15" s="12">
        <v>123</v>
      </c>
      <c r="I15" s="71">
        <v>220</v>
      </c>
      <c r="J15" s="69">
        <f t="shared" si="2"/>
        <v>4012.4</v>
      </c>
      <c r="K15" s="99">
        <f t="shared" si="2"/>
        <v>2301.9</v>
      </c>
      <c r="L15" s="103">
        <f t="shared" si="1"/>
        <v>0.57369654072375631</v>
      </c>
    </row>
    <row r="16" spans="1:12" s="5" customFormat="1" ht="15.75" customHeight="1">
      <c r="A16" s="36" t="s">
        <v>355</v>
      </c>
      <c r="B16" s="107" t="s">
        <v>314</v>
      </c>
      <c r="C16" s="118"/>
      <c r="D16" s="119"/>
      <c r="E16" s="12">
        <v>891</v>
      </c>
      <c r="F16" s="13" t="s">
        <v>213</v>
      </c>
      <c r="G16" s="13" t="s">
        <v>247</v>
      </c>
      <c r="H16" s="12">
        <v>123</v>
      </c>
      <c r="I16" s="71">
        <v>226</v>
      </c>
      <c r="J16" s="69">
        <v>4012.4</v>
      </c>
      <c r="K16" s="99">
        <v>2301.9</v>
      </c>
      <c r="L16" s="103">
        <f t="shared" si="1"/>
        <v>0.57369654072375631</v>
      </c>
    </row>
    <row r="17" spans="1:15" s="5" customFormat="1" ht="17.25" customHeight="1">
      <c r="A17" s="36" t="s">
        <v>166</v>
      </c>
      <c r="B17" s="107" t="s">
        <v>418</v>
      </c>
      <c r="C17" s="108"/>
      <c r="D17" s="109"/>
      <c r="E17" s="12">
        <v>891</v>
      </c>
      <c r="F17" s="13" t="s">
        <v>213</v>
      </c>
      <c r="G17" s="13" t="s">
        <v>247</v>
      </c>
      <c r="H17" s="12">
        <v>200</v>
      </c>
      <c r="I17" s="71"/>
      <c r="J17" s="69">
        <f>SUM(J18)</f>
        <v>887.6</v>
      </c>
      <c r="K17" s="99">
        <f>SUM(K18)</f>
        <v>842.2</v>
      </c>
      <c r="L17" s="103">
        <f t="shared" si="1"/>
        <v>0.94885083370887791</v>
      </c>
    </row>
    <row r="18" spans="1:15" s="5" customFormat="1" ht="30" customHeight="1">
      <c r="A18" s="23" t="s">
        <v>284</v>
      </c>
      <c r="B18" s="107" t="s">
        <v>298</v>
      </c>
      <c r="C18" s="121"/>
      <c r="D18" s="122"/>
      <c r="E18" s="6">
        <v>891</v>
      </c>
      <c r="F18" s="7" t="s">
        <v>213</v>
      </c>
      <c r="G18" s="7" t="s">
        <v>247</v>
      </c>
      <c r="H18" s="6">
        <v>240</v>
      </c>
      <c r="I18" s="67"/>
      <c r="J18" s="70">
        <f t="shared" si="0"/>
        <v>887.6</v>
      </c>
      <c r="K18" s="99">
        <f>SUM(K19)</f>
        <v>842.2</v>
      </c>
      <c r="L18" s="103">
        <f t="shared" si="1"/>
        <v>0.94885083370887791</v>
      </c>
    </row>
    <row r="19" spans="1:15" ht="33" customHeight="1">
      <c r="A19" s="23" t="s">
        <v>315</v>
      </c>
      <c r="B19" s="107" t="s">
        <v>312</v>
      </c>
      <c r="C19" s="118"/>
      <c r="D19" s="119"/>
      <c r="E19" s="6">
        <v>891</v>
      </c>
      <c r="F19" s="7" t="s">
        <v>213</v>
      </c>
      <c r="G19" s="7" t="s">
        <v>247</v>
      </c>
      <c r="H19" s="6">
        <v>244</v>
      </c>
      <c r="I19" s="67"/>
      <c r="J19" s="70">
        <f>SUM(J20+J23)</f>
        <v>887.6</v>
      </c>
      <c r="K19" s="97">
        <f>SUM(K20+K23)</f>
        <v>842.2</v>
      </c>
      <c r="L19" s="103">
        <f t="shared" si="1"/>
        <v>0.94885083370887791</v>
      </c>
    </row>
    <row r="20" spans="1:15" s="5" customFormat="1" ht="19.5" customHeight="1">
      <c r="A20" s="36" t="s">
        <v>316</v>
      </c>
      <c r="B20" s="110" t="s">
        <v>313</v>
      </c>
      <c r="C20" s="141"/>
      <c r="D20" s="142"/>
      <c r="E20" s="12">
        <v>891</v>
      </c>
      <c r="F20" s="13" t="s">
        <v>213</v>
      </c>
      <c r="G20" s="13" t="s">
        <v>247</v>
      </c>
      <c r="H20" s="12">
        <v>244</v>
      </c>
      <c r="I20" s="71">
        <v>220</v>
      </c>
      <c r="J20" s="69">
        <f>SUM(J21:J22)</f>
        <v>852.9</v>
      </c>
      <c r="K20" s="99">
        <f>SUM(K21:K22)</f>
        <v>807.5</v>
      </c>
      <c r="L20" s="103">
        <f t="shared" si="1"/>
        <v>0.94676984406143749</v>
      </c>
    </row>
    <row r="21" spans="1:15" ht="19.5" customHeight="1">
      <c r="A21" s="23" t="s">
        <v>357</v>
      </c>
      <c r="B21" s="107" t="s">
        <v>318</v>
      </c>
      <c r="C21" s="118"/>
      <c r="D21" s="119"/>
      <c r="E21" s="6">
        <v>891</v>
      </c>
      <c r="F21" s="7" t="s">
        <v>213</v>
      </c>
      <c r="G21" s="7" t="s">
        <v>247</v>
      </c>
      <c r="H21" s="6">
        <v>244</v>
      </c>
      <c r="I21" s="67">
        <v>222</v>
      </c>
      <c r="J21" s="70">
        <v>139</v>
      </c>
      <c r="K21" s="97">
        <v>139</v>
      </c>
      <c r="L21" s="103">
        <f t="shared" si="1"/>
        <v>1</v>
      </c>
    </row>
    <row r="22" spans="1:15" ht="19.5" customHeight="1">
      <c r="A22" s="23" t="s">
        <v>358</v>
      </c>
      <c r="B22" s="107" t="s">
        <v>314</v>
      </c>
      <c r="C22" s="118"/>
      <c r="D22" s="119"/>
      <c r="E22" s="6">
        <v>891</v>
      </c>
      <c r="F22" s="7" t="s">
        <v>213</v>
      </c>
      <c r="G22" s="7" t="s">
        <v>247</v>
      </c>
      <c r="H22" s="6">
        <v>244</v>
      </c>
      <c r="I22" s="67">
        <v>226</v>
      </c>
      <c r="J22" s="70">
        <v>713.9</v>
      </c>
      <c r="K22" s="97">
        <v>668.5</v>
      </c>
      <c r="L22" s="103">
        <f t="shared" si="1"/>
        <v>0.93640565905589024</v>
      </c>
    </row>
    <row r="23" spans="1:15" s="5" customFormat="1" ht="19.5" customHeight="1">
      <c r="A23" s="36" t="s">
        <v>803</v>
      </c>
      <c r="B23" s="110" t="s">
        <v>349</v>
      </c>
      <c r="C23" s="141"/>
      <c r="D23" s="142"/>
      <c r="E23" s="12">
        <v>891</v>
      </c>
      <c r="F23" s="13" t="s">
        <v>213</v>
      </c>
      <c r="G23" s="13" t="s">
        <v>247</v>
      </c>
      <c r="H23" s="12">
        <v>244</v>
      </c>
      <c r="I23" s="71">
        <v>300</v>
      </c>
      <c r="J23" s="69">
        <f>SUM(J24)</f>
        <v>34.700000000000003</v>
      </c>
      <c r="K23" s="99">
        <f>SUM(K24)</f>
        <v>34.700000000000003</v>
      </c>
      <c r="L23" s="103">
        <f t="shared" si="1"/>
        <v>1</v>
      </c>
    </row>
    <row r="24" spans="1:15" ht="19.5" customHeight="1">
      <c r="A24" s="36" t="s">
        <v>804</v>
      </c>
      <c r="B24" s="107" t="s">
        <v>350</v>
      </c>
      <c r="C24" s="118"/>
      <c r="D24" s="119"/>
      <c r="E24" s="6">
        <v>891</v>
      </c>
      <c r="F24" s="7" t="s">
        <v>213</v>
      </c>
      <c r="G24" s="7" t="s">
        <v>247</v>
      </c>
      <c r="H24" s="6">
        <v>244</v>
      </c>
      <c r="I24" s="67">
        <v>340</v>
      </c>
      <c r="J24" s="70">
        <v>34.700000000000003</v>
      </c>
      <c r="K24" s="97">
        <v>34.700000000000003</v>
      </c>
      <c r="L24" s="103">
        <f t="shared" si="1"/>
        <v>1</v>
      </c>
    </row>
    <row r="25" spans="1:15" ht="39.75" customHeight="1">
      <c r="A25" s="2" t="s">
        <v>30</v>
      </c>
      <c r="B25" s="147" t="s">
        <v>4</v>
      </c>
      <c r="C25" s="147"/>
      <c r="D25" s="147"/>
      <c r="E25" s="2">
        <v>901</v>
      </c>
      <c r="F25" s="2"/>
      <c r="G25" s="2"/>
      <c r="H25" s="2"/>
      <c r="I25" s="2"/>
      <c r="J25" s="26">
        <f>SUM(J26+J90)</f>
        <v>3760.8</v>
      </c>
      <c r="K25" s="101">
        <f>SUM(K26+K76+K90)</f>
        <v>2337.4</v>
      </c>
      <c r="L25" s="104">
        <f t="shared" si="1"/>
        <v>0.62151669857477132</v>
      </c>
    </row>
    <row r="26" spans="1:15" ht="17.25" customHeight="1">
      <c r="A26" s="2" t="s">
        <v>5</v>
      </c>
      <c r="B26" s="147" t="s">
        <v>189</v>
      </c>
      <c r="C26" s="147"/>
      <c r="D26" s="147"/>
      <c r="E26" s="2">
        <v>901</v>
      </c>
      <c r="F26" s="3" t="s">
        <v>6</v>
      </c>
      <c r="G26" s="2"/>
      <c r="H26" s="2"/>
      <c r="I26" s="2"/>
      <c r="J26" s="26">
        <f>SUM(J27+J42+J76)</f>
        <v>3760.8</v>
      </c>
      <c r="K26" s="101">
        <f>SUM(K27+K42)</f>
        <v>2337.4</v>
      </c>
      <c r="L26" s="104">
        <f t="shared" si="1"/>
        <v>0.62151669857477132</v>
      </c>
    </row>
    <row r="27" spans="1:15" s="4" customFormat="1" ht="30" customHeight="1">
      <c r="A27" s="16" t="s">
        <v>7</v>
      </c>
      <c r="B27" s="146" t="s">
        <v>8</v>
      </c>
      <c r="C27" s="146"/>
      <c r="D27" s="146"/>
      <c r="E27" s="16">
        <v>901</v>
      </c>
      <c r="F27" s="17" t="s">
        <v>9</v>
      </c>
      <c r="G27" s="16"/>
      <c r="H27" s="16"/>
      <c r="I27" s="16"/>
      <c r="J27" s="27">
        <f>J28</f>
        <v>1159.3999999999999</v>
      </c>
      <c r="K27" s="98">
        <f>SUM(K28)</f>
        <v>841.2</v>
      </c>
      <c r="L27" s="104">
        <f t="shared" si="1"/>
        <v>0.72554769708469913</v>
      </c>
    </row>
    <row r="28" spans="1:15" s="5" customFormat="1" ht="48.75" customHeight="1">
      <c r="A28" s="16" t="s">
        <v>10</v>
      </c>
      <c r="B28" s="129" t="s">
        <v>297</v>
      </c>
      <c r="C28" s="191"/>
      <c r="D28" s="192"/>
      <c r="E28" s="12">
        <v>901</v>
      </c>
      <c r="F28" s="13" t="s">
        <v>9</v>
      </c>
      <c r="G28" s="13" t="s">
        <v>134</v>
      </c>
      <c r="H28" s="12"/>
      <c r="I28" s="12"/>
      <c r="J28" s="19">
        <f>SUM(J30+J36)</f>
        <v>1159.3999999999999</v>
      </c>
      <c r="K28" s="99">
        <f>SUM(K29+K35)</f>
        <v>841.2</v>
      </c>
      <c r="L28" s="103">
        <f t="shared" si="1"/>
        <v>0.72554769708469913</v>
      </c>
    </row>
    <row r="29" spans="1:15" s="5" customFormat="1" ht="61.5" customHeight="1">
      <c r="A29" s="12" t="s">
        <v>11</v>
      </c>
      <c r="B29" s="107" t="s">
        <v>610</v>
      </c>
      <c r="C29" s="108"/>
      <c r="D29" s="109"/>
      <c r="E29" s="6">
        <v>901</v>
      </c>
      <c r="F29" s="7" t="s">
        <v>9</v>
      </c>
      <c r="G29" s="7" t="s">
        <v>134</v>
      </c>
      <c r="H29" s="6">
        <v>100</v>
      </c>
      <c r="I29" s="6"/>
      <c r="J29" s="15">
        <f t="shared" ref="J29:K31" si="3">SUM(J30)</f>
        <v>1119.3</v>
      </c>
      <c r="K29" s="99">
        <f t="shared" si="3"/>
        <v>829.5</v>
      </c>
      <c r="L29" s="103">
        <f t="shared" si="1"/>
        <v>0.74108818011257038</v>
      </c>
    </row>
    <row r="30" spans="1:15" ht="18.75" customHeight="1">
      <c r="A30" s="6" t="s">
        <v>283</v>
      </c>
      <c r="B30" s="149" t="s">
        <v>299</v>
      </c>
      <c r="C30" s="150"/>
      <c r="D30" s="150"/>
      <c r="E30" s="6">
        <v>901</v>
      </c>
      <c r="F30" s="7" t="s">
        <v>9</v>
      </c>
      <c r="G30" s="7" t="s">
        <v>134</v>
      </c>
      <c r="H30" s="6">
        <v>120</v>
      </c>
      <c r="I30" s="6"/>
      <c r="J30" s="15">
        <f t="shared" si="3"/>
        <v>1119.3</v>
      </c>
      <c r="K30" s="97">
        <f t="shared" si="3"/>
        <v>829.5</v>
      </c>
      <c r="L30" s="103">
        <f t="shared" si="1"/>
        <v>0.74108818011257038</v>
      </c>
      <c r="O30" s="8"/>
    </row>
    <row r="31" spans="1:15" ht="32.25" customHeight="1">
      <c r="A31" s="6" t="s">
        <v>307</v>
      </c>
      <c r="B31" s="107" t="s">
        <v>306</v>
      </c>
      <c r="C31" s="118"/>
      <c r="D31" s="119"/>
      <c r="E31" s="6">
        <v>901</v>
      </c>
      <c r="F31" s="7" t="s">
        <v>9</v>
      </c>
      <c r="G31" s="7" t="s">
        <v>134</v>
      </c>
      <c r="H31" s="6">
        <v>121</v>
      </c>
      <c r="I31" s="6"/>
      <c r="J31" s="15">
        <f t="shared" si="3"/>
        <v>1119.3</v>
      </c>
      <c r="K31" s="97">
        <f t="shared" si="3"/>
        <v>829.5</v>
      </c>
      <c r="L31" s="103">
        <f t="shared" si="1"/>
        <v>0.74108818011257038</v>
      </c>
    </row>
    <row r="32" spans="1:15" s="18" customFormat="1" ht="18.75" customHeight="1">
      <c r="A32" s="12" t="s">
        <v>309</v>
      </c>
      <c r="B32" s="138" t="s">
        <v>308</v>
      </c>
      <c r="C32" s="139"/>
      <c r="D32" s="140"/>
      <c r="E32" s="12">
        <v>901</v>
      </c>
      <c r="F32" s="13" t="s">
        <v>9</v>
      </c>
      <c r="G32" s="13" t="s">
        <v>134</v>
      </c>
      <c r="H32" s="12">
        <v>121</v>
      </c>
      <c r="I32" s="12">
        <v>210</v>
      </c>
      <c r="J32" s="19">
        <f>SUM(J33:J34)</f>
        <v>1119.3</v>
      </c>
      <c r="K32" s="12">
        <f>SUM(K33:K34)</f>
        <v>829.5</v>
      </c>
      <c r="L32" s="103">
        <f t="shared" si="1"/>
        <v>0.74108818011257038</v>
      </c>
    </row>
    <row r="33" spans="1:12" s="68" customFormat="1" ht="18" customHeight="1">
      <c r="A33" s="6" t="s">
        <v>355</v>
      </c>
      <c r="B33" s="171" t="s">
        <v>310</v>
      </c>
      <c r="C33" s="172"/>
      <c r="D33" s="173"/>
      <c r="E33" s="6">
        <v>901</v>
      </c>
      <c r="F33" s="7" t="s">
        <v>9</v>
      </c>
      <c r="G33" s="7" t="s">
        <v>134</v>
      </c>
      <c r="H33" s="6">
        <v>121</v>
      </c>
      <c r="I33" s="6">
        <v>211</v>
      </c>
      <c r="J33" s="15">
        <v>902.4</v>
      </c>
      <c r="K33" s="100">
        <v>644.9</v>
      </c>
      <c r="L33" s="103">
        <f t="shared" si="1"/>
        <v>0.71464982269503541</v>
      </c>
    </row>
    <row r="34" spans="1:12" ht="24" customHeight="1">
      <c r="A34" s="6" t="s">
        <v>356</v>
      </c>
      <c r="B34" s="107" t="s">
        <v>311</v>
      </c>
      <c r="C34" s="118"/>
      <c r="D34" s="119"/>
      <c r="E34" s="6">
        <v>901</v>
      </c>
      <c r="F34" s="7" t="s">
        <v>9</v>
      </c>
      <c r="G34" s="7" t="s">
        <v>134</v>
      </c>
      <c r="H34" s="6">
        <v>121</v>
      </c>
      <c r="I34" s="6">
        <v>213</v>
      </c>
      <c r="J34" s="15">
        <v>216.9</v>
      </c>
      <c r="K34" s="97">
        <v>184.6</v>
      </c>
      <c r="L34" s="103">
        <f t="shared" si="1"/>
        <v>0.85108344859382201</v>
      </c>
    </row>
    <row r="35" spans="1:12" ht="17.25" customHeight="1">
      <c r="A35" s="6" t="s">
        <v>166</v>
      </c>
      <c r="B35" s="107" t="s">
        <v>418</v>
      </c>
      <c r="C35" s="118"/>
      <c r="D35" s="119"/>
      <c r="E35" s="6">
        <v>901</v>
      </c>
      <c r="F35" s="7" t="s">
        <v>9</v>
      </c>
      <c r="G35" s="7" t="s">
        <v>134</v>
      </c>
      <c r="H35" s="6">
        <v>200</v>
      </c>
      <c r="I35" s="6"/>
      <c r="J35" s="15">
        <f t="shared" ref="J35:K37" si="4">SUM(J36)</f>
        <v>40.1</v>
      </c>
      <c r="K35" s="97">
        <f t="shared" si="4"/>
        <v>11.7</v>
      </c>
      <c r="L35" s="103">
        <f t="shared" si="1"/>
        <v>0.29177057356608477</v>
      </c>
    </row>
    <row r="36" spans="1:12" ht="30.75" customHeight="1">
      <c r="A36" s="6" t="s">
        <v>284</v>
      </c>
      <c r="B36" s="107" t="s">
        <v>298</v>
      </c>
      <c r="C36" s="121"/>
      <c r="D36" s="122"/>
      <c r="E36" s="6">
        <v>901</v>
      </c>
      <c r="F36" s="7" t="s">
        <v>9</v>
      </c>
      <c r="G36" s="7" t="s">
        <v>134</v>
      </c>
      <c r="H36" s="6">
        <v>240</v>
      </c>
      <c r="I36" s="6"/>
      <c r="J36" s="15">
        <f t="shared" si="4"/>
        <v>40.1</v>
      </c>
      <c r="K36" s="97">
        <f t="shared" si="4"/>
        <v>11.7</v>
      </c>
      <c r="L36" s="103">
        <f t="shared" si="1"/>
        <v>0.29177057356608477</v>
      </c>
    </row>
    <row r="37" spans="1:12" ht="30" customHeight="1">
      <c r="A37" s="6" t="s">
        <v>315</v>
      </c>
      <c r="B37" s="107" t="s">
        <v>312</v>
      </c>
      <c r="C37" s="118"/>
      <c r="D37" s="119"/>
      <c r="E37" s="6">
        <v>901</v>
      </c>
      <c r="F37" s="7" t="s">
        <v>9</v>
      </c>
      <c r="G37" s="7" t="s">
        <v>134</v>
      </c>
      <c r="H37" s="6">
        <v>244</v>
      </c>
      <c r="I37" s="6"/>
      <c r="J37" s="15">
        <f t="shared" si="4"/>
        <v>40.1</v>
      </c>
      <c r="K37" s="97">
        <f t="shared" si="4"/>
        <v>11.7</v>
      </c>
      <c r="L37" s="103">
        <f t="shared" si="1"/>
        <v>0.29177057356608477</v>
      </c>
    </row>
    <row r="38" spans="1:12" s="5" customFormat="1" ht="18.75" customHeight="1">
      <c r="A38" s="12" t="s">
        <v>316</v>
      </c>
      <c r="B38" s="110" t="s">
        <v>313</v>
      </c>
      <c r="C38" s="141"/>
      <c r="D38" s="142"/>
      <c r="E38" s="12">
        <v>901</v>
      </c>
      <c r="F38" s="13" t="s">
        <v>9</v>
      </c>
      <c r="G38" s="13" t="s">
        <v>134</v>
      </c>
      <c r="H38" s="12">
        <v>244</v>
      </c>
      <c r="I38" s="12">
        <v>220</v>
      </c>
      <c r="J38" s="19">
        <f>SUM(J39:J41)</f>
        <v>40.1</v>
      </c>
      <c r="K38" s="99">
        <f>SUM(K39:K41)</f>
        <v>11.7</v>
      </c>
      <c r="L38" s="103">
        <f t="shared" si="1"/>
        <v>0.29177057356608477</v>
      </c>
    </row>
    <row r="39" spans="1:12" ht="18" customHeight="1">
      <c r="A39" s="6" t="s">
        <v>357</v>
      </c>
      <c r="B39" s="107" t="s">
        <v>317</v>
      </c>
      <c r="C39" s="118"/>
      <c r="D39" s="119"/>
      <c r="E39" s="6">
        <v>901</v>
      </c>
      <c r="F39" s="7" t="s">
        <v>9</v>
      </c>
      <c r="G39" s="7" t="s">
        <v>134</v>
      </c>
      <c r="H39" s="6">
        <v>244</v>
      </c>
      <c r="I39" s="6">
        <v>221</v>
      </c>
      <c r="J39" s="15">
        <v>15.6</v>
      </c>
      <c r="K39" s="97">
        <v>11.7</v>
      </c>
      <c r="L39" s="103">
        <f t="shared" si="1"/>
        <v>0.75</v>
      </c>
    </row>
    <row r="40" spans="1:12" ht="16.5" customHeight="1">
      <c r="A40" s="6" t="s">
        <v>358</v>
      </c>
      <c r="B40" s="107" t="s">
        <v>318</v>
      </c>
      <c r="C40" s="118"/>
      <c r="D40" s="119"/>
      <c r="E40" s="6">
        <v>901</v>
      </c>
      <c r="F40" s="7" t="s">
        <v>9</v>
      </c>
      <c r="G40" s="7" t="s">
        <v>134</v>
      </c>
      <c r="H40" s="6">
        <v>244</v>
      </c>
      <c r="I40" s="6">
        <v>222</v>
      </c>
      <c r="J40" s="15">
        <v>20</v>
      </c>
      <c r="K40" s="97">
        <v>0</v>
      </c>
      <c r="L40" s="103">
        <f t="shared" si="1"/>
        <v>0</v>
      </c>
    </row>
    <row r="41" spans="1:12" ht="15" customHeight="1">
      <c r="A41" s="6" t="s">
        <v>579</v>
      </c>
      <c r="B41" s="107" t="s">
        <v>314</v>
      </c>
      <c r="C41" s="118"/>
      <c r="D41" s="119"/>
      <c r="E41" s="6">
        <v>901</v>
      </c>
      <c r="F41" s="7" t="s">
        <v>9</v>
      </c>
      <c r="G41" s="7" t="s">
        <v>134</v>
      </c>
      <c r="H41" s="6">
        <v>244</v>
      </c>
      <c r="I41" s="6">
        <v>226</v>
      </c>
      <c r="J41" s="15">
        <v>4.5</v>
      </c>
      <c r="K41" s="97">
        <v>0</v>
      </c>
      <c r="L41" s="103">
        <f t="shared" si="1"/>
        <v>0</v>
      </c>
    </row>
    <row r="42" spans="1:12" ht="46.5" customHeight="1">
      <c r="A42" s="2" t="s">
        <v>12</v>
      </c>
      <c r="B42" s="146" t="s">
        <v>13</v>
      </c>
      <c r="C42" s="146"/>
      <c r="D42" s="146"/>
      <c r="E42" s="2">
        <v>901</v>
      </c>
      <c r="F42" s="3" t="s">
        <v>14</v>
      </c>
      <c r="G42" s="6"/>
      <c r="H42" s="6"/>
      <c r="I42" s="6"/>
      <c r="J42" s="26">
        <f>SUM(J43+J56+J62)</f>
        <v>2601.4</v>
      </c>
      <c r="K42" s="101">
        <f>SUM(K43+K56+K62)</f>
        <v>1496.2</v>
      </c>
      <c r="L42" s="104">
        <f t="shared" si="1"/>
        <v>0.57515184131621433</v>
      </c>
    </row>
    <row r="43" spans="1:12" s="4" customFormat="1" ht="48.75" customHeight="1">
      <c r="A43" s="16" t="s">
        <v>15</v>
      </c>
      <c r="B43" s="129" t="s">
        <v>172</v>
      </c>
      <c r="C43" s="130"/>
      <c r="D43" s="131"/>
      <c r="E43" s="16">
        <v>901</v>
      </c>
      <c r="F43" s="17" t="s">
        <v>14</v>
      </c>
      <c r="G43" s="17" t="s">
        <v>16</v>
      </c>
      <c r="H43" s="16"/>
      <c r="I43" s="16"/>
      <c r="J43" s="27">
        <f>SUM(J45+J51)</f>
        <v>362.9</v>
      </c>
      <c r="K43" s="98">
        <f>SUM(K44)</f>
        <v>0</v>
      </c>
      <c r="L43" s="104">
        <f t="shared" si="1"/>
        <v>0</v>
      </c>
    </row>
    <row r="44" spans="1:12" ht="66.75" customHeight="1">
      <c r="A44" s="6" t="s">
        <v>17</v>
      </c>
      <c r="B44" s="107" t="s">
        <v>610</v>
      </c>
      <c r="C44" s="108"/>
      <c r="D44" s="109"/>
      <c r="E44" s="6">
        <v>901</v>
      </c>
      <c r="F44" s="7" t="s">
        <v>14</v>
      </c>
      <c r="G44" s="7" t="s">
        <v>16</v>
      </c>
      <c r="H44" s="6">
        <v>100</v>
      </c>
      <c r="I44" s="6"/>
      <c r="J44" s="15">
        <f>SUM(J45)</f>
        <v>361.4</v>
      </c>
      <c r="K44" s="97">
        <f>SUM(K45)</f>
        <v>0</v>
      </c>
      <c r="L44" s="103">
        <f t="shared" si="1"/>
        <v>0</v>
      </c>
    </row>
    <row r="45" spans="1:12" ht="19.5" customHeight="1">
      <c r="A45" s="6" t="s">
        <v>320</v>
      </c>
      <c r="B45" s="149" t="s">
        <v>299</v>
      </c>
      <c r="C45" s="150"/>
      <c r="D45" s="150"/>
      <c r="E45" s="6">
        <v>901</v>
      </c>
      <c r="F45" s="7" t="s">
        <v>14</v>
      </c>
      <c r="G45" s="7" t="s">
        <v>16</v>
      </c>
      <c r="H45" s="6">
        <v>120</v>
      </c>
      <c r="I45" s="6"/>
      <c r="J45" s="15">
        <f>SUM(J46)</f>
        <v>361.4</v>
      </c>
      <c r="K45" s="97">
        <f>SUM(K46)</f>
        <v>0</v>
      </c>
      <c r="L45" s="103">
        <f t="shared" si="1"/>
        <v>0</v>
      </c>
    </row>
    <row r="46" spans="1:12" ht="31.5" customHeight="1">
      <c r="A46" s="6" t="s">
        <v>322</v>
      </c>
      <c r="B46" s="107" t="s">
        <v>319</v>
      </c>
      <c r="C46" s="118"/>
      <c r="D46" s="119"/>
      <c r="E46" s="6">
        <v>901</v>
      </c>
      <c r="F46" s="7" t="s">
        <v>14</v>
      </c>
      <c r="G46" s="7" t="s">
        <v>16</v>
      </c>
      <c r="H46" s="6">
        <v>121</v>
      </c>
      <c r="I46" s="6"/>
      <c r="J46" s="15">
        <f>SUM(J47)</f>
        <v>361.4</v>
      </c>
      <c r="K46" s="97">
        <f>SUM(K47)</f>
        <v>0</v>
      </c>
      <c r="L46" s="103">
        <f t="shared" si="1"/>
        <v>0</v>
      </c>
    </row>
    <row r="47" spans="1:12" s="5" customFormat="1" ht="15" customHeight="1">
      <c r="A47" s="12" t="s">
        <v>323</v>
      </c>
      <c r="B47" s="110" t="s">
        <v>321</v>
      </c>
      <c r="C47" s="141"/>
      <c r="D47" s="142"/>
      <c r="E47" s="12">
        <v>901</v>
      </c>
      <c r="F47" s="13" t="s">
        <v>14</v>
      </c>
      <c r="G47" s="13" t="s">
        <v>16</v>
      </c>
      <c r="H47" s="12">
        <v>121</v>
      </c>
      <c r="I47" s="12">
        <v>210</v>
      </c>
      <c r="J47" s="19">
        <f>SUM(J48:J49)</f>
        <v>361.4</v>
      </c>
      <c r="K47" s="99">
        <f>SUM(K48:K49)</f>
        <v>0</v>
      </c>
      <c r="L47" s="103">
        <f t="shared" si="1"/>
        <v>0</v>
      </c>
    </row>
    <row r="48" spans="1:12" ht="15" customHeight="1">
      <c r="A48" s="6" t="s">
        <v>611</v>
      </c>
      <c r="B48" s="171" t="s">
        <v>310</v>
      </c>
      <c r="C48" s="172"/>
      <c r="D48" s="173"/>
      <c r="E48" s="6">
        <v>901</v>
      </c>
      <c r="F48" s="7" t="s">
        <v>14</v>
      </c>
      <c r="G48" s="7" t="s">
        <v>16</v>
      </c>
      <c r="H48" s="6">
        <v>121</v>
      </c>
      <c r="I48" s="6">
        <v>211</v>
      </c>
      <c r="J48" s="15">
        <v>288</v>
      </c>
      <c r="K48" s="97">
        <v>0</v>
      </c>
      <c r="L48" s="103">
        <f t="shared" si="1"/>
        <v>0</v>
      </c>
    </row>
    <row r="49" spans="1:12" ht="18" customHeight="1">
      <c r="A49" s="6" t="s">
        <v>612</v>
      </c>
      <c r="B49" s="107" t="s">
        <v>311</v>
      </c>
      <c r="C49" s="118"/>
      <c r="D49" s="119"/>
      <c r="E49" s="6">
        <v>901</v>
      </c>
      <c r="F49" s="7" t="s">
        <v>14</v>
      </c>
      <c r="G49" s="7" t="s">
        <v>16</v>
      </c>
      <c r="H49" s="6">
        <v>121</v>
      </c>
      <c r="I49" s="6">
        <v>213</v>
      </c>
      <c r="J49" s="15">
        <v>73.400000000000006</v>
      </c>
      <c r="K49" s="97">
        <v>0</v>
      </c>
      <c r="L49" s="103">
        <f t="shared" si="1"/>
        <v>0</v>
      </c>
    </row>
    <row r="50" spans="1:12" ht="18" customHeight="1">
      <c r="A50" s="6" t="s">
        <v>615</v>
      </c>
      <c r="B50" s="107" t="s">
        <v>418</v>
      </c>
      <c r="C50" s="118"/>
      <c r="D50" s="119"/>
      <c r="E50" s="6">
        <v>901</v>
      </c>
      <c r="F50" s="7" t="s">
        <v>14</v>
      </c>
      <c r="G50" s="7" t="s">
        <v>16</v>
      </c>
      <c r="H50" s="6">
        <v>200</v>
      </c>
      <c r="I50" s="6"/>
      <c r="J50" s="15">
        <f t="shared" ref="J50:K52" si="5">SUM(J51)</f>
        <v>1.5</v>
      </c>
      <c r="K50" s="97">
        <f t="shared" si="5"/>
        <v>0</v>
      </c>
      <c r="L50" s="103">
        <f t="shared" si="1"/>
        <v>0</v>
      </c>
    </row>
    <row r="51" spans="1:12" ht="30" customHeight="1">
      <c r="A51" s="6" t="s">
        <v>616</v>
      </c>
      <c r="B51" s="107" t="s">
        <v>298</v>
      </c>
      <c r="C51" s="121"/>
      <c r="D51" s="122"/>
      <c r="E51" s="6">
        <v>901</v>
      </c>
      <c r="F51" s="7" t="s">
        <v>14</v>
      </c>
      <c r="G51" s="7" t="s">
        <v>16</v>
      </c>
      <c r="H51" s="6">
        <v>240</v>
      </c>
      <c r="I51" s="6"/>
      <c r="J51" s="15">
        <f t="shared" si="5"/>
        <v>1.5</v>
      </c>
      <c r="K51" s="97">
        <f t="shared" si="5"/>
        <v>0</v>
      </c>
      <c r="L51" s="103">
        <f t="shared" si="1"/>
        <v>0</v>
      </c>
    </row>
    <row r="52" spans="1:12" ht="30.75" customHeight="1">
      <c r="A52" s="6" t="s">
        <v>636</v>
      </c>
      <c r="B52" s="107" t="s">
        <v>312</v>
      </c>
      <c r="C52" s="118"/>
      <c r="D52" s="119"/>
      <c r="E52" s="6">
        <v>901</v>
      </c>
      <c r="F52" s="7" t="s">
        <v>14</v>
      </c>
      <c r="G52" s="7" t="s">
        <v>16</v>
      </c>
      <c r="H52" s="6">
        <v>244</v>
      </c>
      <c r="I52" s="6"/>
      <c r="J52" s="15">
        <f t="shared" si="5"/>
        <v>1.5</v>
      </c>
      <c r="K52" s="97">
        <f t="shared" si="5"/>
        <v>0</v>
      </c>
      <c r="L52" s="103">
        <f t="shared" si="1"/>
        <v>0</v>
      </c>
    </row>
    <row r="53" spans="1:12" s="5" customFormat="1" ht="15" customHeight="1">
      <c r="A53" s="12" t="s">
        <v>324</v>
      </c>
      <c r="B53" s="110" t="s">
        <v>313</v>
      </c>
      <c r="C53" s="141"/>
      <c r="D53" s="142"/>
      <c r="E53" s="12">
        <v>901</v>
      </c>
      <c r="F53" s="13" t="s">
        <v>14</v>
      </c>
      <c r="G53" s="13" t="s">
        <v>16</v>
      </c>
      <c r="H53" s="12">
        <v>244</v>
      </c>
      <c r="I53" s="12">
        <v>220</v>
      </c>
      <c r="J53" s="19">
        <f>SUM(J54:J55)</f>
        <v>1.5</v>
      </c>
      <c r="K53" s="99">
        <f>SUM(K54:K55)</f>
        <v>0</v>
      </c>
      <c r="L53" s="103">
        <f t="shared" si="1"/>
        <v>0</v>
      </c>
    </row>
    <row r="54" spans="1:12" ht="16.5" customHeight="1">
      <c r="A54" s="6" t="s">
        <v>580</v>
      </c>
      <c r="B54" s="107" t="s">
        <v>317</v>
      </c>
      <c r="C54" s="118"/>
      <c r="D54" s="119"/>
      <c r="E54" s="6">
        <v>901</v>
      </c>
      <c r="F54" s="7" t="s">
        <v>14</v>
      </c>
      <c r="G54" s="7" t="s">
        <v>16</v>
      </c>
      <c r="H54" s="6">
        <v>244</v>
      </c>
      <c r="I54" s="6">
        <v>221</v>
      </c>
      <c r="J54" s="15">
        <v>1.5</v>
      </c>
      <c r="K54" s="97">
        <v>0</v>
      </c>
      <c r="L54" s="103">
        <f t="shared" si="1"/>
        <v>0</v>
      </c>
    </row>
    <row r="55" spans="1:12" ht="18" customHeight="1">
      <c r="A55" s="6" t="s">
        <v>581</v>
      </c>
      <c r="B55" s="107" t="s">
        <v>314</v>
      </c>
      <c r="C55" s="118"/>
      <c r="D55" s="119"/>
      <c r="E55" s="6">
        <v>901</v>
      </c>
      <c r="F55" s="7" t="s">
        <v>14</v>
      </c>
      <c r="G55" s="7" t="s">
        <v>16</v>
      </c>
      <c r="H55" s="6">
        <v>244</v>
      </c>
      <c r="I55" s="6">
        <v>226</v>
      </c>
      <c r="J55" s="15">
        <v>0</v>
      </c>
      <c r="K55" s="97">
        <v>0</v>
      </c>
      <c r="L55" s="103">
        <v>0</v>
      </c>
    </row>
    <row r="56" spans="1:12" s="4" customFormat="1" ht="29.25" customHeight="1">
      <c r="A56" s="16" t="s">
        <v>18</v>
      </c>
      <c r="B56" s="129" t="s">
        <v>168</v>
      </c>
      <c r="C56" s="130"/>
      <c r="D56" s="131"/>
      <c r="E56" s="16">
        <v>901</v>
      </c>
      <c r="F56" s="17" t="s">
        <v>14</v>
      </c>
      <c r="G56" s="17" t="s">
        <v>19</v>
      </c>
      <c r="H56" s="16"/>
      <c r="I56" s="16"/>
      <c r="J56" s="27">
        <f>J58</f>
        <v>238.1</v>
      </c>
      <c r="K56" s="98">
        <f>SUM(K57)</f>
        <v>117.3</v>
      </c>
      <c r="L56" s="104">
        <f t="shared" si="1"/>
        <v>0.49265014699706006</v>
      </c>
    </row>
    <row r="57" spans="1:12" ht="60.75" customHeight="1">
      <c r="A57" s="6" t="s">
        <v>20</v>
      </c>
      <c r="B57" s="107" t="s">
        <v>610</v>
      </c>
      <c r="C57" s="108"/>
      <c r="D57" s="109"/>
      <c r="E57" s="6">
        <v>901</v>
      </c>
      <c r="F57" s="7" t="s">
        <v>14</v>
      </c>
      <c r="G57" s="7" t="s">
        <v>19</v>
      </c>
      <c r="H57" s="6">
        <v>100</v>
      </c>
      <c r="I57" s="6"/>
      <c r="J57" s="15">
        <f>SUM(J58)</f>
        <v>238.1</v>
      </c>
      <c r="K57" s="97">
        <f>SUM(K58)</f>
        <v>117.3</v>
      </c>
      <c r="L57" s="103">
        <f t="shared" si="1"/>
        <v>0.49265014699706006</v>
      </c>
    </row>
    <row r="58" spans="1:12" ht="16.5" customHeight="1">
      <c r="A58" s="6" t="s">
        <v>326</v>
      </c>
      <c r="B58" s="145" t="s">
        <v>299</v>
      </c>
      <c r="C58" s="127"/>
      <c r="D58" s="128"/>
      <c r="E58" s="6">
        <v>901</v>
      </c>
      <c r="F58" s="7" t="s">
        <v>14</v>
      </c>
      <c r="G58" s="7" t="s">
        <v>19</v>
      </c>
      <c r="H58" s="6">
        <v>120</v>
      </c>
      <c r="I58" s="6"/>
      <c r="J58" s="15">
        <v>238.1</v>
      </c>
      <c r="K58" s="97">
        <f>SUM(K59)</f>
        <v>117.3</v>
      </c>
      <c r="L58" s="103">
        <f t="shared" si="1"/>
        <v>0.49265014699706006</v>
      </c>
    </row>
    <row r="59" spans="1:12" ht="63" customHeight="1">
      <c r="A59" s="6" t="s">
        <v>327</v>
      </c>
      <c r="B59" s="145" t="s">
        <v>325</v>
      </c>
      <c r="C59" s="160"/>
      <c r="D59" s="161"/>
      <c r="E59" s="6">
        <v>901</v>
      </c>
      <c r="F59" s="7" t="s">
        <v>14</v>
      </c>
      <c r="G59" s="7" t="s">
        <v>19</v>
      </c>
      <c r="H59" s="6">
        <v>123</v>
      </c>
      <c r="I59" s="6"/>
      <c r="J59" s="15">
        <f>SUM(J60)</f>
        <v>238.1</v>
      </c>
      <c r="K59" s="97">
        <f>SUM(K60)</f>
        <v>117.3</v>
      </c>
      <c r="L59" s="103">
        <f t="shared" si="1"/>
        <v>0.49265014699706006</v>
      </c>
    </row>
    <row r="60" spans="1:12" s="5" customFormat="1" ht="16.5" customHeight="1">
      <c r="A60" s="12" t="s">
        <v>328</v>
      </c>
      <c r="B60" s="157" t="s">
        <v>313</v>
      </c>
      <c r="C60" s="158"/>
      <c r="D60" s="159"/>
      <c r="E60" s="12">
        <v>901</v>
      </c>
      <c r="F60" s="13" t="s">
        <v>14</v>
      </c>
      <c r="G60" s="13" t="s">
        <v>19</v>
      </c>
      <c r="H60" s="12">
        <v>123</v>
      </c>
      <c r="I60" s="12">
        <v>220</v>
      </c>
      <c r="J60" s="19">
        <f>SUM(J61)</f>
        <v>238.1</v>
      </c>
      <c r="K60" s="99">
        <f>SUM(K61)</f>
        <v>117.3</v>
      </c>
      <c r="L60" s="103">
        <f t="shared" si="1"/>
        <v>0.49265014699706006</v>
      </c>
    </row>
    <row r="61" spans="1:12" ht="18" customHeight="1">
      <c r="A61" s="6" t="s">
        <v>582</v>
      </c>
      <c r="B61" s="145" t="s">
        <v>314</v>
      </c>
      <c r="C61" s="160"/>
      <c r="D61" s="161"/>
      <c r="E61" s="6">
        <v>901</v>
      </c>
      <c r="F61" s="7" t="s">
        <v>14</v>
      </c>
      <c r="G61" s="7" t="s">
        <v>19</v>
      </c>
      <c r="H61" s="6">
        <v>123</v>
      </c>
      <c r="I61" s="6">
        <v>226</v>
      </c>
      <c r="J61" s="15">
        <v>238.1</v>
      </c>
      <c r="K61" s="97">
        <v>117.3</v>
      </c>
      <c r="L61" s="103">
        <f t="shared" si="1"/>
        <v>0.49265014699706006</v>
      </c>
    </row>
    <row r="62" spans="1:12" s="4" customFormat="1" ht="32.25" customHeight="1">
      <c r="A62" s="16" t="s">
        <v>21</v>
      </c>
      <c r="B62" s="129" t="s">
        <v>22</v>
      </c>
      <c r="C62" s="130"/>
      <c r="D62" s="131"/>
      <c r="E62" s="16">
        <v>901</v>
      </c>
      <c r="F62" s="17" t="s">
        <v>14</v>
      </c>
      <c r="G62" s="17" t="s">
        <v>23</v>
      </c>
      <c r="H62" s="16"/>
      <c r="I62" s="16"/>
      <c r="J62" s="27">
        <f>SUM(J64+J70)</f>
        <v>2000.4</v>
      </c>
      <c r="K62" s="98">
        <f>SUM(K63+K69)</f>
        <v>1378.9</v>
      </c>
      <c r="L62" s="104">
        <f t="shared" si="1"/>
        <v>0.68931213757248555</v>
      </c>
    </row>
    <row r="63" spans="1:12" ht="65.25" customHeight="1">
      <c r="A63" s="6" t="s">
        <v>24</v>
      </c>
      <c r="B63" s="107" t="s">
        <v>610</v>
      </c>
      <c r="C63" s="108"/>
      <c r="D63" s="109"/>
      <c r="E63" s="6">
        <v>901</v>
      </c>
      <c r="F63" s="7" t="s">
        <v>14</v>
      </c>
      <c r="G63" s="7" t="s">
        <v>23</v>
      </c>
      <c r="H63" s="6">
        <v>100</v>
      </c>
      <c r="I63" s="6"/>
      <c r="J63" s="15">
        <f>SUM(J64)</f>
        <v>1978.9</v>
      </c>
      <c r="K63" s="97">
        <f>SUM(K64)</f>
        <v>1373.9</v>
      </c>
      <c r="L63" s="103">
        <f t="shared" si="1"/>
        <v>0.69427459699833238</v>
      </c>
    </row>
    <row r="64" spans="1:12" ht="17.25" customHeight="1">
      <c r="A64" s="6" t="s">
        <v>329</v>
      </c>
      <c r="B64" s="145" t="s">
        <v>299</v>
      </c>
      <c r="C64" s="127"/>
      <c r="D64" s="128"/>
      <c r="E64" s="6">
        <v>901</v>
      </c>
      <c r="F64" s="7" t="s">
        <v>14</v>
      </c>
      <c r="G64" s="7" t="s">
        <v>23</v>
      </c>
      <c r="H64" s="6">
        <v>120</v>
      </c>
      <c r="I64" s="6"/>
      <c r="J64" s="15">
        <v>1978.9</v>
      </c>
      <c r="K64" s="97">
        <f>SUM(K65)</f>
        <v>1373.9</v>
      </c>
      <c r="L64" s="103">
        <f t="shared" si="1"/>
        <v>0.69427459699833238</v>
      </c>
    </row>
    <row r="65" spans="1:12" ht="34.5" customHeight="1">
      <c r="A65" s="6" t="s">
        <v>330</v>
      </c>
      <c r="B65" s="107" t="s">
        <v>319</v>
      </c>
      <c r="C65" s="118"/>
      <c r="D65" s="119"/>
      <c r="E65" s="6">
        <v>901</v>
      </c>
      <c r="F65" s="7" t="s">
        <v>14</v>
      </c>
      <c r="G65" s="7" t="s">
        <v>23</v>
      </c>
      <c r="H65" s="6">
        <v>121</v>
      </c>
      <c r="I65" s="6"/>
      <c r="J65" s="15">
        <f>SUM(J66)</f>
        <v>1978.9</v>
      </c>
      <c r="K65" s="97">
        <f>SUM(K66)</f>
        <v>1373.9</v>
      </c>
      <c r="L65" s="103">
        <f t="shared" si="1"/>
        <v>0.69427459699833238</v>
      </c>
    </row>
    <row r="66" spans="1:12" s="5" customFormat="1" ht="18.75" customHeight="1">
      <c r="A66" s="12" t="s">
        <v>331</v>
      </c>
      <c r="B66" s="110" t="s">
        <v>321</v>
      </c>
      <c r="C66" s="141"/>
      <c r="D66" s="142"/>
      <c r="E66" s="12">
        <v>901</v>
      </c>
      <c r="F66" s="13" t="s">
        <v>14</v>
      </c>
      <c r="G66" s="13" t="s">
        <v>23</v>
      </c>
      <c r="H66" s="12">
        <v>121</v>
      </c>
      <c r="I66" s="12">
        <v>210</v>
      </c>
      <c r="J66" s="19">
        <f>SUM(J67:J68)</f>
        <v>1978.9</v>
      </c>
      <c r="K66" s="99">
        <f>SUM(K67:K68)</f>
        <v>1373.9</v>
      </c>
      <c r="L66" s="103">
        <f t="shared" si="1"/>
        <v>0.69427459699833238</v>
      </c>
    </row>
    <row r="67" spans="1:12" ht="17.25" customHeight="1">
      <c r="A67" s="6" t="s">
        <v>613</v>
      </c>
      <c r="B67" s="145" t="s">
        <v>310</v>
      </c>
      <c r="C67" s="160"/>
      <c r="D67" s="161"/>
      <c r="E67" s="6">
        <v>901</v>
      </c>
      <c r="F67" s="7" t="s">
        <v>14</v>
      </c>
      <c r="G67" s="7" t="s">
        <v>23</v>
      </c>
      <c r="H67" s="6">
        <v>121</v>
      </c>
      <c r="I67" s="6">
        <v>211</v>
      </c>
      <c r="J67" s="15">
        <v>1519.9</v>
      </c>
      <c r="K67" s="97">
        <v>1060.9000000000001</v>
      </c>
      <c r="L67" s="103">
        <f t="shared" si="1"/>
        <v>0.698006447792618</v>
      </c>
    </row>
    <row r="68" spans="1:12" ht="19.5" customHeight="1">
      <c r="A68" s="6" t="s">
        <v>614</v>
      </c>
      <c r="B68" s="107" t="s">
        <v>311</v>
      </c>
      <c r="C68" s="118"/>
      <c r="D68" s="119"/>
      <c r="E68" s="6">
        <v>901</v>
      </c>
      <c r="F68" s="7" t="s">
        <v>14</v>
      </c>
      <c r="G68" s="7" t="s">
        <v>23</v>
      </c>
      <c r="H68" s="6">
        <v>121</v>
      </c>
      <c r="I68" s="6">
        <v>213</v>
      </c>
      <c r="J68" s="15">
        <v>459</v>
      </c>
      <c r="K68" s="97">
        <v>313</v>
      </c>
      <c r="L68" s="103">
        <f t="shared" si="1"/>
        <v>0.68191721132897598</v>
      </c>
    </row>
    <row r="69" spans="1:12" ht="19.5" customHeight="1">
      <c r="A69" s="6" t="s">
        <v>167</v>
      </c>
      <c r="B69" s="107" t="s">
        <v>418</v>
      </c>
      <c r="C69" s="118"/>
      <c r="D69" s="119"/>
      <c r="E69" s="6">
        <v>901</v>
      </c>
      <c r="F69" s="7" t="s">
        <v>14</v>
      </c>
      <c r="G69" s="7" t="s">
        <v>23</v>
      </c>
      <c r="H69" s="6">
        <v>200</v>
      </c>
      <c r="I69" s="6"/>
      <c r="J69" s="15">
        <f t="shared" ref="J69:K71" si="6">SUM(J70)</f>
        <v>21.5</v>
      </c>
      <c r="K69" s="97">
        <f t="shared" si="6"/>
        <v>5</v>
      </c>
      <c r="L69" s="103">
        <f t="shared" si="1"/>
        <v>0.23255813953488372</v>
      </c>
    </row>
    <row r="70" spans="1:12" ht="31.5" customHeight="1">
      <c r="A70" s="6" t="s">
        <v>332</v>
      </c>
      <c r="B70" s="107" t="s">
        <v>298</v>
      </c>
      <c r="C70" s="121"/>
      <c r="D70" s="122"/>
      <c r="E70" s="6">
        <v>901</v>
      </c>
      <c r="F70" s="7" t="s">
        <v>14</v>
      </c>
      <c r="G70" s="7" t="s">
        <v>23</v>
      </c>
      <c r="H70" s="6">
        <v>240</v>
      </c>
      <c r="I70" s="6"/>
      <c r="J70" s="15">
        <f t="shared" si="6"/>
        <v>21.5</v>
      </c>
      <c r="K70" s="97">
        <f t="shared" si="6"/>
        <v>5</v>
      </c>
      <c r="L70" s="103">
        <f t="shared" si="1"/>
        <v>0.23255813953488372</v>
      </c>
    </row>
    <row r="71" spans="1:12" ht="30.75" customHeight="1">
      <c r="A71" s="6" t="s">
        <v>333</v>
      </c>
      <c r="B71" s="107" t="s">
        <v>312</v>
      </c>
      <c r="C71" s="118"/>
      <c r="D71" s="119"/>
      <c r="E71" s="6">
        <v>901</v>
      </c>
      <c r="F71" s="7" t="s">
        <v>14</v>
      </c>
      <c r="G71" s="7" t="s">
        <v>23</v>
      </c>
      <c r="H71" s="6">
        <v>244</v>
      </c>
      <c r="I71" s="6"/>
      <c r="J71" s="15">
        <f t="shared" si="6"/>
        <v>21.5</v>
      </c>
      <c r="K71" s="97">
        <f t="shared" si="6"/>
        <v>5</v>
      </c>
      <c r="L71" s="103">
        <f t="shared" si="1"/>
        <v>0.23255813953488372</v>
      </c>
    </row>
    <row r="72" spans="1:12" s="5" customFormat="1" ht="16.5" customHeight="1">
      <c r="A72" s="12" t="s">
        <v>334</v>
      </c>
      <c r="B72" s="110" t="s">
        <v>313</v>
      </c>
      <c r="C72" s="141"/>
      <c r="D72" s="142"/>
      <c r="E72" s="12">
        <v>901</v>
      </c>
      <c r="F72" s="13" t="s">
        <v>14</v>
      </c>
      <c r="G72" s="13" t="s">
        <v>23</v>
      </c>
      <c r="H72" s="12">
        <v>244</v>
      </c>
      <c r="I72" s="12">
        <v>220</v>
      </c>
      <c r="J72" s="19">
        <f>SUM(J73:J75)</f>
        <v>21.5</v>
      </c>
      <c r="K72" s="99">
        <f>SUM(K73:K75)</f>
        <v>5</v>
      </c>
      <c r="L72" s="103">
        <f t="shared" si="1"/>
        <v>0.23255813953488372</v>
      </c>
    </row>
    <row r="73" spans="1:12" ht="17.25" customHeight="1">
      <c r="A73" s="6" t="s">
        <v>583</v>
      </c>
      <c r="B73" s="107" t="s">
        <v>317</v>
      </c>
      <c r="C73" s="118"/>
      <c r="D73" s="119"/>
      <c r="E73" s="6">
        <v>901</v>
      </c>
      <c r="F73" s="7" t="s">
        <v>14</v>
      </c>
      <c r="G73" s="7" t="s">
        <v>23</v>
      </c>
      <c r="H73" s="6">
        <v>244</v>
      </c>
      <c r="I73" s="6">
        <v>221</v>
      </c>
      <c r="J73" s="15">
        <v>2</v>
      </c>
      <c r="K73" s="97">
        <v>0.9</v>
      </c>
      <c r="L73" s="103">
        <f t="shared" ref="L73:L136" si="7">SUM(K73/J73)</f>
        <v>0.45</v>
      </c>
    </row>
    <row r="74" spans="1:12" ht="17.25" customHeight="1">
      <c r="A74" s="6" t="s">
        <v>584</v>
      </c>
      <c r="B74" s="107" t="s">
        <v>318</v>
      </c>
      <c r="C74" s="118"/>
      <c r="D74" s="119"/>
      <c r="E74" s="6">
        <v>901</v>
      </c>
      <c r="F74" s="7" t="s">
        <v>14</v>
      </c>
      <c r="G74" s="7" t="s">
        <v>23</v>
      </c>
      <c r="H74" s="6">
        <v>244</v>
      </c>
      <c r="I74" s="6">
        <v>222</v>
      </c>
      <c r="J74" s="15">
        <v>6</v>
      </c>
      <c r="K74" s="97">
        <v>4.0999999999999996</v>
      </c>
      <c r="L74" s="103">
        <f t="shared" si="7"/>
        <v>0.68333333333333324</v>
      </c>
    </row>
    <row r="75" spans="1:12" ht="18" customHeight="1">
      <c r="A75" s="6" t="s">
        <v>585</v>
      </c>
      <c r="B75" s="107" t="s">
        <v>314</v>
      </c>
      <c r="C75" s="118"/>
      <c r="D75" s="119"/>
      <c r="E75" s="6">
        <v>901</v>
      </c>
      <c r="F75" s="7" t="s">
        <v>14</v>
      </c>
      <c r="G75" s="7" t="s">
        <v>23</v>
      </c>
      <c r="H75" s="6">
        <v>244</v>
      </c>
      <c r="I75" s="6">
        <v>226</v>
      </c>
      <c r="J75" s="15">
        <v>13.5</v>
      </c>
      <c r="K75" s="97">
        <v>0</v>
      </c>
      <c r="L75" s="103">
        <f t="shared" si="7"/>
        <v>0</v>
      </c>
    </row>
    <row r="76" spans="1:12" s="4" customFormat="1" ht="16.5" customHeight="1">
      <c r="A76" s="16" t="s">
        <v>25</v>
      </c>
      <c r="B76" s="129" t="s">
        <v>26</v>
      </c>
      <c r="C76" s="130"/>
      <c r="D76" s="131"/>
      <c r="E76" s="16">
        <v>901</v>
      </c>
      <c r="F76" s="17" t="s">
        <v>27</v>
      </c>
      <c r="G76" s="17"/>
      <c r="H76" s="16"/>
      <c r="I76" s="16"/>
      <c r="J76" s="27">
        <f>SUM(J77+J82)</f>
        <v>0</v>
      </c>
      <c r="K76" s="98">
        <f>SUM(K77+K82)</f>
        <v>0</v>
      </c>
      <c r="L76" s="103">
        <v>0</v>
      </c>
    </row>
    <row r="77" spans="1:12" s="4" customFormat="1" ht="33" customHeight="1">
      <c r="A77" s="9" t="s">
        <v>28</v>
      </c>
      <c r="B77" s="129" t="s">
        <v>195</v>
      </c>
      <c r="C77" s="130"/>
      <c r="D77" s="131"/>
      <c r="E77" s="2">
        <v>901</v>
      </c>
      <c r="F77" s="3" t="s">
        <v>27</v>
      </c>
      <c r="G77" s="3" t="s">
        <v>29</v>
      </c>
      <c r="H77" s="2"/>
      <c r="I77" s="2"/>
      <c r="J77" s="26">
        <f>SUM(J79)</f>
        <v>0</v>
      </c>
      <c r="K77" s="98">
        <v>0</v>
      </c>
      <c r="L77" s="103">
        <v>0</v>
      </c>
    </row>
    <row r="78" spans="1:12" s="5" customFormat="1" ht="24" customHeight="1">
      <c r="A78" s="10" t="s">
        <v>290</v>
      </c>
      <c r="B78" s="174" t="s">
        <v>550</v>
      </c>
      <c r="C78" s="211"/>
      <c r="D78" s="212"/>
      <c r="E78" s="6">
        <v>901</v>
      </c>
      <c r="F78" s="7" t="s">
        <v>27</v>
      </c>
      <c r="G78" s="7" t="s">
        <v>29</v>
      </c>
      <c r="H78" s="6">
        <v>800</v>
      </c>
      <c r="I78" s="6"/>
      <c r="J78" s="15">
        <f>SUM(J79)</f>
        <v>0</v>
      </c>
      <c r="K78" s="99">
        <v>0</v>
      </c>
      <c r="L78" s="103">
        <v>0</v>
      </c>
    </row>
    <row r="79" spans="1:12" ht="17.25" customHeight="1">
      <c r="A79" s="10" t="s">
        <v>337</v>
      </c>
      <c r="B79" s="113" t="s">
        <v>300</v>
      </c>
      <c r="C79" s="114"/>
      <c r="D79" s="115"/>
      <c r="E79" s="6">
        <v>901</v>
      </c>
      <c r="F79" s="7" t="s">
        <v>27</v>
      </c>
      <c r="G79" s="7" t="s">
        <v>29</v>
      </c>
      <c r="H79" s="7" t="s">
        <v>293</v>
      </c>
      <c r="I79" s="7"/>
      <c r="J79" s="15">
        <f>SUM(J80)</f>
        <v>0</v>
      </c>
      <c r="K79" s="97">
        <v>0</v>
      </c>
      <c r="L79" s="103">
        <v>0</v>
      </c>
    </row>
    <row r="80" spans="1:12" ht="17.25" customHeight="1">
      <c r="A80" s="10" t="s">
        <v>339</v>
      </c>
      <c r="B80" s="107" t="s">
        <v>338</v>
      </c>
      <c r="C80" s="108"/>
      <c r="D80" s="109"/>
      <c r="E80" s="6">
        <v>901</v>
      </c>
      <c r="F80" s="7" t="s">
        <v>27</v>
      </c>
      <c r="G80" s="7" t="s">
        <v>29</v>
      </c>
      <c r="H80" s="7" t="s">
        <v>335</v>
      </c>
      <c r="I80" s="7"/>
      <c r="J80" s="15">
        <f>SUM(J81)</f>
        <v>0</v>
      </c>
      <c r="K80" s="97">
        <v>0</v>
      </c>
      <c r="L80" s="103">
        <v>0</v>
      </c>
    </row>
    <row r="81" spans="1:12" ht="19.5" customHeight="1">
      <c r="A81" s="10" t="s">
        <v>586</v>
      </c>
      <c r="B81" s="113" t="s">
        <v>340</v>
      </c>
      <c r="C81" s="108"/>
      <c r="D81" s="109"/>
      <c r="E81" s="6">
        <v>901</v>
      </c>
      <c r="F81" s="7" t="s">
        <v>27</v>
      </c>
      <c r="G81" s="7" t="s">
        <v>29</v>
      </c>
      <c r="H81" s="7" t="s">
        <v>335</v>
      </c>
      <c r="I81" s="7" t="s">
        <v>336</v>
      </c>
      <c r="J81" s="15">
        <v>0</v>
      </c>
      <c r="K81" s="97">
        <v>0</v>
      </c>
      <c r="L81" s="103">
        <v>0</v>
      </c>
    </row>
    <row r="82" spans="1:12" s="4" customFormat="1" ht="34.5" customHeight="1">
      <c r="A82" s="20" t="s">
        <v>43</v>
      </c>
      <c r="B82" s="129" t="s">
        <v>660</v>
      </c>
      <c r="C82" s="130"/>
      <c r="D82" s="131"/>
      <c r="E82" s="16">
        <v>901</v>
      </c>
      <c r="F82" s="17" t="s">
        <v>27</v>
      </c>
      <c r="G82" s="17" t="s">
        <v>220</v>
      </c>
      <c r="H82" s="17"/>
      <c r="I82" s="17"/>
      <c r="J82" s="27">
        <f>SUM(J84)</f>
        <v>0</v>
      </c>
      <c r="K82" s="98">
        <v>0</v>
      </c>
      <c r="L82" s="103">
        <v>0</v>
      </c>
    </row>
    <row r="83" spans="1:12" ht="19.5" customHeight="1">
      <c r="A83" s="10" t="s">
        <v>44</v>
      </c>
      <c r="B83" s="107" t="s">
        <v>418</v>
      </c>
      <c r="C83" s="108"/>
      <c r="D83" s="109"/>
      <c r="E83" s="6">
        <v>901</v>
      </c>
      <c r="F83" s="7" t="s">
        <v>27</v>
      </c>
      <c r="G83" s="7" t="s">
        <v>220</v>
      </c>
      <c r="H83" s="7" t="s">
        <v>415</v>
      </c>
      <c r="I83" s="7"/>
      <c r="J83" s="15">
        <f>SUM(J84)</f>
        <v>0</v>
      </c>
      <c r="K83" s="97">
        <v>0</v>
      </c>
      <c r="L83" s="103">
        <v>0</v>
      </c>
    </row>
    <row r="84" spans="1:12" ht="33.75" customHeight="1">
      <c r="A84" s="10" t="s">
        <v>346</v>
      </c>
      <c r="B84" s="107" t="s">
        <v>298</v>
      </c>
      <c r="C84" s="121"/>
      <c r="D84" s="122"/>
      <c r="E84" s="6">
        <v>901</v>
      </c>
      <c r="F84" s="7" t="s">
        <v>27</v>
      </c>
      <c r="G84" s="7" t="s">
        <v>220</v>
      </c>
      <c r="H84" s="7" t="s">
        <v>294</v>
      </c>
      <c r="I84" s="7"/>
      <c r="J84" s="15">
        <f>J85</f>
        <v>0</v>
      </c>
      <c r="K84" s="97">
        <v>0</v>
      </c>
      <c r="L84" s="103">
        <v>0</v>
      </c>
    </row>
    <row r="85" spans="1:12" ht="30.75" customHeight="1">
      <c r="A85" s="10" t="s">
        <v>587</v>
      </c>
      <c r="B85" s="107" t="s">
        <v>312</v>
      </c>
      <c r="C85" s="118"/>
      <c r="D85" s="119"/>
      <c r="E85" s="6">
        <v>901</v>
      </c>
      <c r="F85" s="7" t="s">
        <v>27</v>
      </c>
      <c r="G85" s="7" t="s">
        <v>220</v>
      </c>
      <c r="H85" s="7" t="s">
        <v>341</v>
      </c>
      <c r="I85" s="7"/>
      <c r="J85" s="15">
        <f>SUM(J86+J88)</f>
        <v>0</v>
      </c>
      <c r="K85" s="97">
        <v>0</v>
      </c>
      <c r="L85" s="103">
        <v>0</v>
      </c>
    </row>
    <row r="86" spans="1:12" s="5" customFormat="1" ht="15.75" customHeight="1">
      <c r="A86" s="11" t="s">
        <v>348</v>
      </c>
      <c r="B86" s="110" t="s">
        <v>313</v>
      </c>
      <c r="C86" s="141"/>
      <c r="D86" s="142"/>
      <c r="E86" s="12">
        <v>901</v>
      </c>
      <c r="F86" s="13" t="s">
        <v>27</v>
      </c>
      <c r="G86" s="13" t="s">
        <v>220</v>
      </c>
      <c r="H86" s="13" t="s">
        <v>341</v>
      </c>
      <c r="I86" s="13" t="s">
        <v>342</v>
      </c>
      <c r="J86" s="19">
        <f>SUM(J87)</f>
        <v>0</v>
      </c>
      <c r="K86" s="99">
        <v>0</v>
      </c>
      <c r="L86" s="103">
        <v>0</v>
      </c>
    </row>
    <row r="87" spans="1:12" ht="15.75" customHeight="1">
      <c r="A87" s="10" t="s">
        <v>588</v>
      </c>
      <c r="B87" s="107" t="s">
        <v>347</v>
      </c>
      <c r="C87" s="118"/>
      <c r="D87" s="119"/>
      <c r="E87" s="6">
        <v>901</v>
      </c>
      <c r="F87" s="7" t="s">
        <v>27</v>
      </c>
      <c r="G87" s="7" t="s">
        <v>220</v>
      </c>
      <c r="H87" s="7" t="s">
        <v>341</v>
      </c>
      <c r="I87" s="7" t="s">
        <v>343</v>
      </c>
      <c r="J87" s="15">
        <v>0</v>
      </c>
      <c r="K87" s="97">
        <v>0</v>
      </c>
      <c r="L87" s="103">
        <v>0</v>
      </c>
    </row>
    <row r="88" spans="1:12" s="5" customFormat="1" ht="16.5" customHeight="1">
      <c r="A88" s="11" t="s">
        <v>589</v>
      </c>
      <c r="B88" s="110" t="s">
        <v>349</v>
      </c>
      <c r="C88" s="141"/>
      <c r="D88" s="142"/>
      <c r="E88" s="12">
        <v>901</v>
      </c>
      <c r="F88" s="13" t="s">
        <v>27</v>
      </c>
      <c r="G88" s="13" t="s">
        <v>220</v>
      </c>
      <c r="H88" s="13" t="s">
        <v>341</v>
      </c>
      <c r="I88" s="13" t="s">
        <v>344</v>
      </c>
      <c r="J88" s="19">
        <f>SUM(J89)</f>
        <v>0</v>
      </c>
      <c r="K88" s="99">
        <v>0</v>
      </c>
      <c r="L88" s="103">
        <v>0</v>
      </c>
    </row>
    <row r="89" spans="1:12" ht="18.75" customHeight="1">
      <c r="A89" s="10" t="s">
        <v>617</v>
      </c>
      <c r="B89" s="107" t="s">
        <v>350</v>
      </c>
      <c r="C89" s="118"/>
      <c r="D89" s="119"/>
      <c r="E89" s="6">
        <v>901</v>
      </c>
      <c r="F89" s="7" t="s">
        <v>27</v>
      </c>
      <c r="G89" s="7" t="s">
        <v>220</v>
      </c>
      <c r="H89" s="7" t="s">
        <v>341</v>
      </c>
      <c r="I89" s="7" t="s">
        <v>345</v>
      </c>
      <c r="J89" s="15">
        <v>0</v>
      </c>
      <c r="K89" s="97">
        <v>0</v>
      </c>
      <c r="L89" s="103">
        <v>0</v>
      </c>
    </row>
    <row r="90" spans="1:12" s="8" customFormat="1" ht="20.25" customHeight="1">
      <c r="A90" s="9" t="s">
        <v>46</v>
      </c>
      <c r="B90" s="132" t="s">
        <v>272</v>
      </c>
      <c r="C90" s="133"/>
      <c r="D90" s="134"/>
      <c r="E90" s="2">
        <v>901</v>
      </c>
      <c r="F90" s="3" t="s">
        <v>77</v>
      </c>
      <c r="G90" s="3"/>
      <c r="H90" s="3"/>
      <c r="I90" s="3"/>
      <c r="J90" s="26">
        <f>J91</f>
        <v>0</v>
      </c>
      <c r="K90" s="101">
        <v>0</v>
      </c>
      <c r="L90" s="103">
        <v>0</v>
      </c>
    </row>
    <row r="91" spans="1:12" s="4" customFormat="1" ht="32.25" customHeight="1">
      <c r="A91" s="20" t="s">
        <v>49</v>
      </c>
      <c r="B91" s="123" t="s">
        <v>273</v>
      </c>
      <c r="C91" s="180"/>
      <c r="D91" s="181"/>
      <c r="E91" s="16">
        <v>901</v>
      </c>
      <c r="F91" s="17" t="s">
        <v>190</v>
      </c>
      <c r="G91" s="17"/>
      <c r="H91" s="17"/>
      <c r="I91" s="17"/>
      <c r="J91" s="27">
        <f>J92</f>
        <v>0</v>
      </c>
      <c r="K91" s="98">
        <v>0</v>
      </c>
      <c r="L91" s="103">
        <v>0</v>
      </c>
    </row>
    <row r="92" spans="1:12" s="4" customFormat="1" ht="80.25" customHeight="1">
      <c r="A92" s="20" t="s">
        <v>51</v>
      </c>
      <c r="B92" s="135" t="s">
        <v>248</v>
      </c>
      <c r="C92" s="136"/>
      <c r="D92" s="137"/>
      <c r="E92" s="16">
        <v>901</v>
      </c>
      <c r="F92" s="17" t="s">
        <v>190</v>
      </c>
      <c r="G92" s="17" t="s">
        <v>219</v>
      </c>
      <c r="H92" s="17"/>
      <c r="I92" s="17"/>
      <c r="J92" s="27">
        <f>SUM(J94)</f>
        <v>0</v>
      </c>
      <c r="K92" s="98">
        <v>0</v>
      </c>
      <c r="L92" s="103">
        <v>0</v>
      </c>
    </row>
    <row r="93" spans="1:12" ht="15" customHeight="1">
      <c r="A93" s="10" t="s">
        <v>274</v>
      </c>
      <c r="B93" s="145" t="s">
        <v>418</v>
      </c>
      <c r="C93" s="127"/>
      <c r="D93" s="128"/>
      <c r="E93" s="6">
        <v>901</v>
      </c>
      <c r="F93" s="7" t="s">
        <v>190</v>
      </c>
      <c r="G93" s="7" t="s">
        <v>219</v>
      </c>
      <c r="H93" s="7" t="s">
        <v>415</v>
      </c>
      <c r="I93" s="7"/>
      <c r="J93" s="15">
        <f>SUM(J94)</f>
        <v>0</v>
      </c>
      <c r="K93" s="97">
        <v>0</v>
      </c>
      <c r="L93" s="103">
        <v>0</v>
      </c>
    </row>
    <row r="94" spans="1:12" ht="30" customHeight="1">
      <c r="A94" s="10" t="s">
        <v>352</v>
      </c>
      <c r="B94" s="107" t="s">
        <v>298</v>
      </c>
      <c r="C94" s="121"/>
      <c r="D94" s="122"/>
      <c r="E94" s="6">
        <v>901</v>
      </c>
      <c r="F94" s="7" t="s">
        <v>190</v>
      </c>
      <c r="G94" s="7" t="s">
        <v>219</v>
      </c>
      <c r="H94" s="7" t="s">
        <v>294</v>
      </c>
      <c r="I94" s="7"/>
      <c r="J94" s="15">
        <f>J95</f>
        <v>0</v>
      </c>
      <c r="K94" s="97">
        <v>0</v>
      </c>
      <c r="L94" s="103">
        <v>0</v>
      </c>
    </row>
    <row r="95" spans="1:12" ht="30.75" customHeight="1">
      <c r="A95" s="10" t="s">
        <v>353</v>
      </c>
      <c r="B95" s="107" t="s">
        <v>312</v>
      </c>
      <c r="C95" s="118"/>
      <c r="D95" s="119"/>
      <c r="E95" s="6">
        <v>901</v>
      </c>
      <c r="F95" s="7" t="s">
        <v>190</v>
      </c>
      <c r="G95" s="7" t="s">
        <v>219</v>
      </c>
      <c r="H95" s="7" t="s">
        <v>341</v>
      </c>
      <c r="I95" s="7"/>
      <c r="J95" s="15">
        <f>SUM(J96)</f>
        <v>0</v>
      </c>
      <c r="K95" s="97">
        <v>0</v>
      </c>
      <c r="L95" s="103">
        <v>0</v>
      </c>
    </row>
    <row r="96" spans="1:12" s="5" customFormat="1" ht="21" customHeight="1">
      <c r="A96" s="11" t="s">
        <v>354</v>
      </c>
      <c r="B96" s="110" t="s">
        <v>313</v>
      </c>
      <c r="C96" s="141"/>
      <c r="D96" s="142"/>
      <c r="E96" s="12">
        <v>901</v>
      </c>
      <c r="F96" s="13" t="s">
        <v>190</v>
      </c>
      <c r="G96" s="13" t="s">
        <v>219</v>
      </c>
      <c r="H96" s="13" t="s">
        <v>341</v>
      </c>
      <c r="I96" s="13" t="s">
        <v>342</v>
      </c>
      <c r="J96" s="19">
        <f>SUM(J97)</f>
        <v>0</v>
      </c>
      <c r="K96" s="99">
        <v>0</v>
      </c>
      <c r="L96" s="103">
        <v>0</v>
      </c>
    </row>
    <row r="97" spans="1:12" ht="18.75" customHeight="1">
      <c r="A97" s="10" t="s">
        <v>590</v>
      </c>
      <c r="B97" s="107" t="s">
        <v>314</v>
      </c>
      <c r="C97" s="118"/>
      <c r="D97" s="119"/>
      <c r="E97" s="6">
        <v>901</v>
      </c>
      <c r="F97" s="7" t="s">
        <v>190</v>
      </c>
      <c r="G97" s="7" t="s">
        <v>219</v>
      </c>
      <c r="H97" s="7" t="s">
        <v>341</v>
      </c>
      <c r="I97" s="7" t="s">
        <v>351</v>
      </c>
      <c r="J97" s="15">
        <v>0</v>
      </c>
      <c r="K97" s="97">
        <v>0</v>
      </c>
      <c r="L97" s="103">
        <v>0</v>
      </c>
    </row>
    <row r="98" spans="1:12" s="8" customFormat="1" ht="39.75" customHeight="1">
      <c r="A98" s="2" t="s">
        <v>643</v>
      </c>
      <c r="B98" s="186" t="s">
        <v>31</v>
      </c>
      <c r="C98" s="187"/>
      <c r="D98" s="188"/>
      <c r="E98" s="2">
        <v>984</v>
      </c>
      <c r="F98" s="3"/>
      <c r="G98" s="3"/>
      <c r="H98" s="2"/>
      <c r="I98" s="2"/>
      <c r="J98" s="26">
        <f>SUM(J99+J228+J244+J265+J397+J407+J445+J489+J530+J576)</f>
        <v>314438.2</v>
      </c>
      <c r="K98" s="101">
        <f>SUM(K99+K228+K244+K265+K397+K407+K445+K489+K530+K576)</f>
        <v>157173.4</v>
      </c>
      <c r="L98" s="103">
        <f t="shared" si="7"/>
        <v>0.49985466142472507</v>
      </c>
    </row>
    <row r="99" spans="1:12" s="8" customFormat="1" ht="24" customHeight="1">
      <c r="A99" s="2" t="s">
        <v>5</v>
      </c>
      <c r="B99" s="186" t="s">
        <v>189</v>
      </c>
      <c r="C99" s="187"/>
      <c r="D99" s="188"/>
      <c r="E99" s="2">
        <v>984</v>
      </c>
      <c r="F99" s="3" t="s">
        <v>6</v>
      </c>
      <c r="G99" s="3"/>
      <c r="H99" s="2"/>
      <c r="I99" s="2"/>
      <c r="J99" s="26">
        <f>SUM(J100+J140+J145)</f>
        <v>22359.699999999997</v>
      </c>
      <c r="K99" s="101">
        <f>SUM(K100+K140+K145)</f>
        <v>14509.9</v>
      </c>
      <c r="L99" s="103">
        <f t="shared" si="7"/>
        <v>0.64893088905486218</v>
      </c>
    </row>
    <row r="100" spans="1:12" s="5" customFormat="1" ht="63" customHeight="1">
      <c r="A100" s="16" t="s">
        <v>7</v>
      </c>
      <c r="B100" s="129" t="s">
        <v>156</v>
      </c>
      <c r="C100" s="130"/>
      <c r="D100" s="131"/>
      <c r="E100" s="16">
        <v>984</v>
      </c>
      <c r="F100" s="17" t="s">
        <v>32</v>
      </c>
      <c r="G100" s="12"/>
      <c r="H100" s="12"/>
      <c r="I100" s="12"/>
      <c r="J100" s="27">
        <f>SUM(J101+J108+J134)</f>
        <v>18932.8</v>
      </c>
      <c r="K100" s="98">
        <f>SUM(K101+K108+K134)</f>
        <v>12870.4</v>
      </c>
      <c r="L100" s="103">
        <f t="shared" si="7"/>
        <v>0.6797937970083664</v>
      </c>
    </row>
    <row r="101" spans="1:12" s="4" customFormat="1" ht="33.75" customHeight="1">
      <c r="A101" s="20" t="s">
        <v>10</v>
      </c>
      <c r="B101" s="129" t="s">
        <v>33</v>
      </c>
      <c r="C101" s="130"/>
      <c r="D101" s="131"/>
      <c r="E101" s="16">
        <v>984</v>
      </c>
      <c r="F101" s="17" t="s">
        <v>32</v>
      </c>
      <c r="G101" s="17" t="s">
        <v>135</v>
      </c>
      <c r="H101" s="16"/>
      <c r="I101" s="16"/>
      <c r="J101" s="27">
        <f t="shared" ref="J101:K104" si="8">SUM(J102)</f>
        <v>282.10000000000002</v>
      </c>
      <c r="K101" s="98">
        <f t="shared" si="8"/>
        <v>0</v>
      </c>
      <c r="L101" s="103">
        <f t="shared" si="7"/>
        <v>0</v>
      </c>
    </row>
    <row r="102" spans="1:12" ht="66.75" customHeight="1">
      <c r="A102" s="10" t="s">
        <v>11</v>
      </c>
      <c r="B102" s="107" t="s">
        <v>610</v>
      </c>
      <c r="C102" s="108"/>
      <c r="D102" s="109"/>
      <c r="E102" s="6">
        <v>984</v>
      </c>
      <c r="F102" s="7" t="s">
        <v>32</v>
      </c>
      <c r="G102" s="7" t="s">
        <v>135</v>
      </c>
      <c r="H102" s="6">
        <v>100</v>
      </c>
      <c r="I102" s="6"/>
      <c r="J102" s="15">
        <f t="shared" si="8"/>
        <v>282.10000000000002</v>
      </c>
      <c r="K102" s="97">
        <f t="shared" si="8"/>
        <v>0</v>
      </c>
      <c r="L102" s="103">
        <f t="shared" si="7"/>
        <v>0</v>
      </c>
    </row>
    <row r="103" spans="1:12" ht="24" customHeight="1">
      <c r="A103" s="10" t="s">
        <v>283</v>
      </c>
      <c r="B103" s="149" t="s">
        <v>299</v>
      </c>
      <c r="C103" s="150"/>
      <c r="D103" s="150"/>
      <c r="E103" s="6">
        <v>984</v>
      </c>
      <c r="F103" s="7" t="s">
        <v>32</v>
      </c>
      <c r="G103" s="7" t="s">
        <v>135</v>
      </c>
      <c r="H103" s="6">
        <v>120</v>
      </c>
      <c r="I103" s="6"/>
      <c r="J103" s="15">
        <f t="shared" si="8"/>
        <v>282.10000000000002</v>
      </c>
      <c r="K103" s="97">
        <f t="shared" si="8"/>
        <v>0</v>
      </c>
      <c r="L103" s="103">
        <f t="shared" si="7"/>
        <v>0</v>
      </c>
    </row>
    <row r="104" spans="1:12" ht="31.5" customHeight="1">
      <c r="A104" s="10" t="s">
        <v>307</v>
      </c>
      <c r="B104" s="107" t="s">
        <v>319</v>
      </c>
      <c r="C104" s="118"/>
      <c r="D104" s="119"/>
      <c r="E104" s="6">
        <v>984</v>
      </c>
      <c r="F104" s="7" t="s">
        <v>32</v>
      </c>
      <c r="G104" s="7" t="s">
        <v>135</v>
      </c>
      <c r="H104" s="6">
        <v>121</v>
      </c>
      <c r="I104" s="6"/>
      <c r="J104" s="15">
        <f t="shared" si="8"/>
        <v>282.10000000000002</v>
      </c>
      <c r="K104" s="97">
        <f t="shared" si="8"/>
        <v>0</v>
      </c>
      <c r="L104" s="103">
        <f t="shared" si="7"/>
        <v>0</v>
      </c>
    </row>
    <row r="105" spans="1:12" s="5" customFormat="1" ht="17.25" customHeight="1">
      <c r="A105" s="10" t="s">
        <v>309</v>
      </c>
      <c r="B105" s="110" t="s">
        <v>321</v>
      </c>
      <c r="C105" s="141"/>
      <c r="D105" s="142"/>
      <c r="E105" s="12">
        <v>984</v>
      </c>
      <c r="F105" s="13" t="s">
        <v>32</v>
      </c>
      <c r="G105" s="13" t="s">
        <v>135</v>
      </c>
      <c r="H105" s="12">
        <v>121</v>
      </c>
      <c r="I105" s="12">
        <v>210</v>
      </c>
      <c r="J105" s="19">
        <f>SUM(J106:J107)</f>
        <v>282.10000000000002</v>
      </c>
      <c r="K105" s="99">
        <f>SUM(K106:K107)</f>
        <v>0</v>
      </c>
      <c r="L105" s="103">
        <f t="shared" si="7"/>
        <v>0</v>
      </c>
    </row>
    <row r="106" spans="1:12" ht="19.5" customHeight="1">
      <c r="A106" s="10" t="s">
        <v>355</v>
      </c>
      <c r="B106" s="145" t="s">
        <v>310</v>
      </c>
      <c r="C106" s="160"/>
      <c r="D106" s="161"/>
      <c r="E106" s="6">
        <v>984</v>
      </c>
      <c r="F106" s="7" t="s">
        <v>32</v>
      </c>
      <c r="G106" s="7" t="s">
        <v>135</v>
      </c>
      <c r="H106" s="6">
        <v>121</v>
      </c>
      <c r="I106" s="6">
        <v>211</v>
      </c>
      <c r="J106" s="15">
        <v>200.6</v>
      </c>
      <c r="K106" s="97">
        <v>0</v>
      </c>
      <c r="L106" s="103">
        <f t="shared" si="7"/>
        <v>0</v>
      </c>
    </row>
    <row r="107" spans="1:12" ht="19.5" customHeight="1">
      <c r="A107" s="10" t="s">
        <v>356</v>
      </c>
      <c r="B107" s="107" t="s">
        <v>311</v>
      </c>
      <c r="C107" s="118"/>
      <c r="D107" s="119"/>
      <c r="E107" s="6">
        <v>984</v>
      </c>
      <c r="F107" s="7" t="s">
        <v>32</v>
      </c>
      <c r="G107" s="7" t="s">
        <v>135</v>
      </c>
      <c r="H107" s="6">
        <v>121</v>
      </c>
      <c r="I107" s="6">
        <v>213</v>
      </c>
      <c r="J107" s="15">
        <v>81.5</v>
      </c>
      <c r="K107" s="97">
        <v>0</v>
      </c>
      <c r="L107" s="103">
        <f t="shared" si="7"/>
        <v>0</v>
      </c>
    </row>
    <row r="108" spans="1:12" s="4" customFormat="1" ht="30.75" customHeight="1">
      <c r="A108" s="20" t="s">
        <v>34</v>
      </c>
      <c r="B108" s="129" t="s">
        <v>35</v>
      </c>
      <c r="C108" s="130"/>
      <c r="D108" s="131"/>
      <c r="E108" s="16">
        <v>984</v>
      </c>
      <c r="F108" s="17" t="s">
        <v>32</v>
      </c>
      <c r="G108" s="17" t="s">
        <v>36</v>
      </c>
      <c r="H108" s="16"/>
      <c r="I108" s="16"/>
      <c r="J108" s="27">
        <f>SUM(J110+J116+J129)</f>
        <v>18645.400000000001</v>
      </c>
      <c r="K108" s="98">
        <f>SUM(K109+K115+K128)</f>
        <v>12865.1</v>
      </c>
      <c r="L108" s="103">
        <f t="shared" si="7"/>
        <v>0.68998787904791525</v>
      </c>
    </row>
    <row r="109" spans="1:12" ht="68.25" customHeight="1">
      <c r="A109" s="10" t="s">
        <v>163</v>
      </c>
      <c r="B109" s="107" t="s">
        <v>610</v>
      </c>
      <c r="C109" s="108"/>
      <c r="D109" s="109"/>
      <c r="E109" s="6">
        <v>984</v>
      </c>
      <c r="F109" s="7" t="s">
        <v>32</v>
      </c>
      <c r="G109" s="7" t="s">
        <v>36</v>
      </c>
      <c r="H109" s="6">
        <v>100</v>
      </c>
      <c r="I109" s="6"/>
      <c r="J109" s="15">
        <f>SUM(J110)</f>
        <v>15757.900000000001</v>
      </c>
      <c r="K109" s="97">
        <f>SUM(K110)</f>
        <v>11101</v>
      </c>
      <c r="L109" s="103">
        <f t="shared" si="7"/>
        <v>0.70447204259450813</v>
      </c>
    </row>
    <row r="110" spans="1:12" ht="19.5" customHeight="1">
      <c r="A110" s="10" t="s">
        <v>285</v>
      </c>
      <c r="B110" s="149" t="s">
        <v>299</v>
      </c>
      <c r="C110" s="150"/>
      <c r="D110" s="150"/>
      <c r="E110" s="6">
        <v>984</v>
      </c>
      <c r="F110" s="7" t="s">
        <v>32</v>
      </c>
      <c r="G110" s="7" t="s">
        <v>36</v>
      </c>
      <c r="H110" s="6">
        <v>120</v>
      </c>
      <c r="I110" s="6"/>
      <c r="J110" s="15">
        <f>J111</f>
        <v>15757.900000000001</v>
      </c>
      <c r="K110" s="97">
        <f>SUM(K111)</f>
        <v>11101</v>
      </c>
      <c r="L110" s="103">
        <f t="shared" si="7"/>
        <v>0.70447204259450813</v>
      </c>
    </row>
    <row r="111" spans="1:12" ht="32.25" customHeight="1">
      <c r="A111" s="10" t="s">
        <v>363</v>
      </c>
      <c r="B111" s="107" t="s">
        <v>319</v>
      </c>
      <c r="C111" s="118"/>
      <c r="D111" s="119"/>
      <c r="E111" s="6">
        <v>984</v>
      </c>
      <c r="F111" s="7" t="s">
        <v>32</v>
      </c>
      <c r="G111" s="7" t="s">
        <v>36</v>
      </c>
      <c r="H111" s="6">
        <v>121</v>
      </c>
      <c r="I111" s="6"/>
      <c r="J111" s="15">
        <f>SUM(J112)</f>
        <v>15757.900000000001</v>
      </c>
      <c r="K111" s="97">
        <f>SUM(K112)</f>
        <v>11101</v>
      </c>
      <c r="L111" s="103">
        <f t="shared" si="7"/>
        <v>0.70447204259450813</v>
      </c>
    </row>
    <row r="112" spans="1:12" s="5" customFormat="1" ht="16.5" customHeight="1">
      <c r="A112" s="11" t="s">
        <v>591</v>
      </c>
      <c r="B112" s="110" t="s">
        <v>321</v>
      </c>
      <c r="C112" s="141"/>
      <c r="D112" s="142"/>
      <c r="E112" s="12">
        <v>984</v>
      </c>
      <c r="F112" s="13" t="s">
        <v>32</v>
      </c>
      <c r="G112" s="13" t="s">
        <v>36</v>
      </c>
      <c r="H112" s="12">
        <v>121</v>
      </c>
      <c r="I112" s="12">
        <v>210</v>
      </c>
      <c r="J112" s="19">
        <f>SUM(J113:J114)</f>
        <v>15757.900000000001</v>
      </c>
      <c r="K112" s="99">
        <f>SUM(K113:K114)</f>
        <v>11101</v>
      </c>
      <c r="L112" s="103">
        <f t="shared" si="7"/>
        <v>0.70447204259450813</v>
      </c>
    </row>
    <row r="113" spans="1:12" ht="18" customHeight="1">
      <c r="A113" s="10" t="s">
        <v>661</v>
      </c>
      <c r="B113" s="145" t="s">
        <v>310</v>
      </c>
      <c r="C113" s="160"/>
      <c r="D113" s="161"/>
      <c r="E113" s="6">
        <v>984</v>
      </c>
      <c r="F113" s="7" t="s">
        <v>32</v>
      </c>
      <c r="G113" s="7" t="s">
        <v>36</v>
      </c>
      <c r="H113" s="6">
        <v>121</v>
      </c>
      <c r="I113" s="6">
        <v>211</v>
      </c>
      <c r="J113" s="15">
        <v>12140.1</v>
      </c>
      <c r="K113" s="97">
        <v>8658.1</v>
      </c>
      <c r="L113" s="103">
        <f t="shared" si="7"/>
        <v>0.71318193425095344</v>
      </c>
    </row>
    <row r="114" spans="1:12" ht="21" customHeight="1">
      <c r="A114" s="10" t="s">
        <v>662</v>
      </c>
      <c r="B114" s="107" t="s">
        <v>311</v>
      </c>
      <c r="C114" s="118"/>
      <c r="D114" s="119"/>
      <c r="E114" s="6">
        <v>984</v>
      </c>
      <c r="F114" s="7" t="s">
        <v>32</v>
      </c>
      <c r="G114" s="7" t="s">
        <v>36</v>
      </c>
      <c r="H114" s="6">
        <v>121</v>
      </c>
      <c r="I114" s="6">
        <v>213</v>
      </c>
      <c r="J114" s="15">
        <v>3617.8</v>
      </c>
      <c r="K114" s="97">
        <v>2442.9</v>
      </c>
      <c r="L114" s="103">
        <f t="shared" si="7"/>
        <v>0.6752446238045221</v>
      </c>
    </row>
    <row r="115" spans="1:12" ht="21" customHeight="1">
      <c r="A115" s="10" t="s">
        <v>663</v>
      </c>
      <c r="B115" s="107" t="s">
        <v>418</v>
      </c>
      <c r="C115" s="118"/>
      <c r="D115" s="119"/>
      <c r="E115" s="6">
        <v>984</v>
      </c>
      <c r="F115" s="7" t="s">
        <v>32</v>
      </c>
      <c r="G115" s="7" t="s">
        <v>36</v>
      </c>
      <c r="H115" s="6">
        <v>200</v>
      </c>
      <c r="I115" s="6"/>
      <c r="J115" s="15">
        <f>SUM(J116)</f>
        <v>2861</v>
      </c>
      <c r="K115" s="97">
        <f>SUM(K116)</f>
        <v>1750.5</v>
      </c>
      <c r="L115" s="103">
        <f t="shared" si="7"/>
        <v>0.61184900384480956</v>
      </c>
    </row>
    <row r="116" spans="1:12" ht="32.25" customHeight="1">
      <c r="A116" s="10" t="s">
        <v>664</v>
      </c>
      <c r="B116" s="107" t="s">
        <v>298</v>
      </c>
      <c r="C116" s="121"/>
      <c r="D116" s="122"/>
      <c r="E116" s="6">
        <v>984</v>
      </c>
      <c r="F116" s="7" t="s">
        <v>32</v>
      </c>
      <c r="G116" s="7" t="s">
        <v>36</v>
      </c>
      <c r="H116" s="6">
        <v>240</v>
      </c>
      <c r="I116" s="6"/>
      <c r="J116" s="15">
        <f>SUM(J117)</f>
        <v>2861</v>
      </c>
      <c r="K116" s="97">
        <f>SUM(K117)</f>
        <v>1750.5</v>
      </c>
      <c r="L116" s="103">
        <f t="shared" si="7"/>
        <v>0.61184900384480956</v>
      </c>
    </row>
    <row r="117" spans="1:12" ht="30.75" customHeight="1">
      <c r="A117" s="10" t="s">
        <v>665</v>
      </c>
      <c r="B117" s="107" t="s">
        <v>312</v>
      </c>
      <c r="C117" s="118"/>
      <c r="D117" s="119"/>
      <c r="E117" s="6">
        <v>984</v>
      </c>
      <c r="F117" s="7" t="s">
        <v>32</v>
      </c>
      <c r="G117" s="7" t="s">
        <v>36</v>
      </c>
      <c r="H117" s="6">
        <v>244</v>
      </c>
      <c r="I117" s="6"/>
      <c r="J117" s="15">
        <f>SUM(J118+J125+J124)</f>
        <v>2861</v>
      </c>
      <c r="K117" s="97">
        <f>SUM(K118+K124+K125)</f>
        <v>1750.5</v>
      </c>
      <c r="L117" s="103">
        <f t="shared" si="7"/>
        <v>0.61184900384480956</v>
      </c>
    </row>
    <row r="118" spans="1:12" s="5" customFormat="1" ht="17.25" customHeight="1">
      <c r="A118" s="11" t="s">
        <v>666</v>
      </c>
      <c r="B118" s="110" t="s">
        <v>313</v>
      </c>
      <c r="C118" s="141"/>
      <c r="D118" s="142"/>
      <c r="E118" s="6">
        <v>984</v>
      </c>
      <c r="F118" s="7" t="s">
        <v>32</v>
      </c>
      <c r="G118" s="7" t="s">
        <v>36</v>
      </c>
      <c r="H118" s="12">
        <v>244</v>
      </c>
      <c r="I118" s="12">
        <v>220</v>
      </c>
      <c r="J118" s="19">
        <f>SUM(J119:J123)</f>
        <v>1855</v>
      </c>
      <c r="K118" s="99">
        <f>SUM(K119:K123)</f>
        <v>1112.9000000000001</v>
      </c>
      <c r="L118" s="103">
        <f t="shared" si="7"/>
        <v>0.59994609164420487</v>
      </c>
    </row>
    <row r="119" spans="1:12" ht="16.5" customHeight="1">
      <c r="A119" s="10" t="s">
        <v>667</v>
      </c>
      <c r="B119" s="107" t="s">
        <v>317</v>
      </c>
      <c r="C119" s="118"/>
      <c r="D119" s="119"/>
      <c r="E119" s="6">
        <v>984</v>
      </c>
      <c r="F119" s="7" t="s">
        <v>32</v>
      </c>
      <c r="G119" s="7" t="s">
        <v>36</v>
      </c>
      <c r="H119" s="6">
        <v>244</v>
      </c>
      <c r="I119" s="6">
        <v>221</v>
      </c>
      <c r="J119" s="15">
        <v>223.1</v>
      </c>
      <c r="K119" s="97">
        <v>164.9</v>
      </c>
      <c r="L119" s="103">
        <f t="shared" si="7"/>
        <v>0.73913043478260876</v>
      </c>
    </row>
    <row r="120" spans="1:12" ht="18" customHeight="1">
      <c r="A120" s="10" t="s">
        <v>668</v>
      </c>
      <c r="B120" s="107" t="s">
        <v>318</v>
      </c>
      <c r="C120" s="118"/>
      <c r="D120" s="119"/>
      <c r="E120" s="6">
        <v>984</v>
      </c>
      <c r="F120" s="7" t="s">
        <v>32</v>
      </c>
      <c r="G120" s="7" t="s">
        <v>36</v>
      </c>
      <c r="H120" s="6">
        <v>244</v>
      </c>
      <c r="I120" s="6">
        <v>222</v>
      </c>
      <c r="J120" s="15">
        <v>328.6</v>
      </c>
      <c r="K120" s="97">
        <v>178.1</v>
      </c>
      <c r="L120" s="103">
        <f t="shared" si="7"/>
        <v>0.54199634814363962</v>
      </c>
    </row>
    <row r="121" spans="1:12" ht="17.25" customHeight="1">
      <c r="A121" s="10" t="s">
        <v>669</v>
      </c>
      <c r="B121" s="107" t="s">
        <v>360</v>
      </c>
      <c r="C121" s="118"/>
      <c r="D121" s="119"/>
      <c r="E121" s="6">
        <v>984</v>
      </c>
      <c r="F121" s="7" t="s">
        <v>32</v>
      </c>
      <c r="G121" s="7" t="s">
        <v>36</v>
      </c>
      <c r="H121" s="6">
        <v>244</v>
      </c>
      <c r="I121" s="6">
        <v>223</v>
      </c>
      <c r="J121" s="15">
        <v>185.8</v>
      </c>
      <c r="K121" s="97">
        <v>115.1</v>
      </c>
      <c r="L121" s="103">
        <f t="shared" si="7"/>
        <v>0.61948331539289547</v>
      </c>
    </row>
    <row r="122" spans="1:12" ht="18.75" customHeight="1">
      <c r="A122" s="10" t="s">
        <v>670</v>
      </c>
      <c r="B122" s="107" t="s">
        <v>361</v>
      </c>
      <c r="C122" s="118"/>
      <c r="D122" s="119"/>
      <c r="E122" s="6">
        <v>984</v>
      </c>
      <c r="F122" s="7" t="s">
        <v>32</v>
      </c>
      <c r="G122" s="7" t="s">
        <v>36</v>
      </c>
      <c r="H122" s="6">
        <v>244</v>
      </c>
      <c r="I122" s="6">
        <v>225</v>
      </c>
      <c r="J122" s="15">
        <v>444.4</v>
      </c>
      <c r="K122" s="97">
        <v>199.4</v>
      </c>
      <c r="L122" s="103">
        <f t="shared" si="7"/>
        <v>0.44869486948694876</v>
      </c>
    </row>
    <row r="123" spans="1:12" ht="18.75" customHeight="1">
      <c r="A123" s="10" t="s">
        <v>671</v>
      </c>
      <c r="B123" s="107" t="s">
        <v>314</v>
      </c>
      <c r="C123" s="118"/>
      <c r="D123" s="119"/>
      <c r="E123" s="6">
        <v>984</v>
      </c>
      <c r="F123" s="7" t="s">
        <v>32</v>
      </c>
      <c r="G123" s="7" t="s">
        <v>36</v>
      </c>
      <c r="H123" s="6">
        <v>244</v>
      </c>
      <c r="I123" s="6">
        <v>226</v>
      </c>
      <c r="J123" s="15">
        <v>673.1</v>
      </c>
      <c r="K123" s="97">
        <v>455.4</v>
      </c>
      <c r="L123" s="103">
        <f t="shared" si="7"/>
        <v>0.67657108899123453</v>
      </c>
    </row>
    <row r="124" spans="1:12" ht="18.75" customHeight="1">
      <c r="A124" s="11" t="s">
        <v>672</v>
      </c>
      <c r="B124" s="110" t="s">
        <v>340</v>
      </c>
      <c r="C124" s="155"/>
      <c r="D124" s="156"/>
      <c r="E124" s="12">
        <v>984</v>
      </c>
      <c r="F124" s="13" t="s">
        <v>32</v>
      </c>
      <c r="G124" s="13" t="s">
        <v>36</v>
      </c>
      <c r="H124" s="12">
        <v>244</v>
      </c>
      <c r="I124" s="12">
        <v>290</v>
      </c>
      <c r="J124" s="19">
        <v>1.2</v>
      </c>
      <c r="K124" s="97">
        <v>1.1000000000000001</v>
      </c>
      <c r="L124" s="103">
        <f t="shared" si="7"/>
        <v>0.91666666666666674</v>
      </c>
    </row>
    <row r="125" spans="1:12" s="5" customFormat="1" ht="17.25" customHeight="1">
      <c r="A125" s="11" t="s">
        <v>772</v>
      </c>
      <c r="B125" s="110" t="s">
        <v>349</v>
      </c>
      <c r="C125" s="141"/>
      <c r="D125" s="142"/>
      <c r="E125" s="6">
        <v>984</v>
      </c>
      <c r="F125" s="7" t="s">
        <v>32</v>
      </c>
      <c r="G125" s="7" t="s">
        <v>36</v>
      </c>
      <c r="H125" s="12">
        <v>244</v>
      </c>
      <c r="I125" s="12">
        <v>300</v>
      </c>
      <c r="J125" s="19">
        <f>SUM(J126:J127)</f>
        <v>1004.8000000000001</v>
      </c>
      <c r="K125" s="99">
        <f>SUM(K126:K127)</f>
        <v>636.5</v>
      </c>
      <c r="L125" s="103">
        <f t="shared" si="7"/>
        <v>0.63345939490445857</v>
      </c>
    </row>
    <row r="126" spans="1:12" ht="17.25" customHeight="1">
      <c r="A126" s="10" t="s">
        <v>773</v>
      </c>
      <c r="B126" s="107" t="s">
        <v>362</v>
      </c>
      <c r="C126" s="118"/>
      <c r="D126" s="119"/>
      <c r="E126" s="6">
        <v>984</v>
      </c>
      <c r="F126" s="7" t="s">
        <v>32</v>
      </c>
      <c r="G126" s="7" t="s">
        <v>36</v>
      </c>
      <c r="H126" s="6">
        <v>244</v>
      </c>
      <c r="I126" s="6">
        <v>310</v>
      </c>
      <c r="J126" s="15">
        <v>162.1</v>
      </c>
      <c r="K126" s="97">
        <v>38.9</v>
      </c>
      <c r="L126" s="103">
        <f t="shared" si="7"/>
        <v>0.23997532387415177</v>
      </c>
    </row>
    <row r="127" spans="1:12" ht="18" customHeight="1">
      <c r="A127" s="10" t="s">
        <v>774</v>
      </c>
      <c r="B127" s="107" t="s">
        <v>350</v>
      </c>
      <c r="C127" s="118"/>
      <c r="D127" s="119"/>
      <c r="E127" s="6">
        <v>984</v>
      </c>
      <c r="F127" s="7" t="s">
        <v>32</v>
      </c>
      <c r="G127" s="7" t="s">
        <v>36</v>
      </c>
      <c r="H127" s="6">
        <v>244</v>
      </c>
      <c r="I127" s="6">
        <v>340</v>
      </c>
      <c r="J127" s="15">
        <v>842.7</v>
      </c>
      <c r="K127" s="97">
        <v>597.6</v>
      </c>
      <c r="L127" s="103">
        <f t="shared" si="7"/>
        <v>0.70914916340334633</v>
      </c>
    </row>
    <row r="128" spans="1:12" ht="18" customHeight="1">
      <c r="A128" s="10" t="s">
        <v>673</v>
      </c>
      <c r="B128" s="107" t="s">
        <v>522</v>
      </c>
      <c r="C128" s="118"/>
      <c r="D128" s="119"/>
      <c r="E128" s="6">
        <v>984</v>
      </c>
      <c r="F128" s="7" t="s">
        <v>32</v>
      </c>
      <c r="G128" s="7" t="s">
        <v>36</v>
      </c>
      <c r="H128" s="6">
        <v>800</v>
      </c>
      <c r="I128" s="6"/>
      <c r="J128" s="15">
        <f>SUM(J129)</f>
        <v>26.5</v>
      </c>
      <c r="K128" s="97">
        <f>SUM(K129)</f>
        <v>13.600000000000001</v>
      </c>
      <c r="L128" s="103">
        <f t="shared" si="7"/>
        <v>0.51320754716981143</v>
      </c>
    </row>
    <row r="129" spans="1:12" ht="17.25" customHeight="1">
      <c r="A129" s="10" t="s">
        <v>674</v>
      </c>
      <c r="B129" s="218" t="s">
        <v>275</v>
      </c>
      <c r="C129" s="219"/>
      <c r="D129" s="220"/>
      <c r="E129" s="6">
        <v>984</v>
      </c>
      <c r="F129" s="7" t="s">
        <v>32</v>
      </c>
      <c r="G129" s="7" t="s">
        <v>36</v>
      </c>
      <c r="H129" s="6">
        <v>850</v>
      </c>
      <c r="I129" s="6"/>
      <c r="J129" s="15">
        <f>J130+J132</f>
        <v>26.5</v>
      </c>
      <c r="K129" s="97">
        <f>SUM(K130+K132)</f>
        <v>13.600000000000001</v>
      </c>
      <c r="L129" s="103">
        <f t="shared" si="7"/>
        <v>0.51320754716981143</v>
      </c>
    </row>
    <row r="130" spans="1:12" ht="32.25" customHeight="1">
      <c r="A130" s="10" t="s">
        <v>675</v>
      </c>
      <c r="B130" s="218" t="s">
        <v>359</v>
      </c>
      <c r="C130" s="219"/>
      <c r="D130" s="220"/>
      <c r="E130" s="6">
        <v>984</v>
      </c>
      <c r="F130" s="7" t="s">
        <v>32</v>
      </c>
      <c r="G130" s="7" t="s">
        <v>36</v>
      </c>
      <c r="H130" s="6">
        <v>851</v>
      </c>
      <c r="I130" s="6"/>
      <c r="J130" s="15">
        <f>SUM(J131)</f>
        <v>22.1</v>
      </c>
      <c r="K130" s="97">
        <f>SUM(K131)</f>
        <v>11.4</v>
      </c>
      <c r="L130" s="103">
        <f t="shared" si="7"/>
        <v>0.51583710407239813</v>
      </c>
    </row>
    <row r="131" spans="1:12" ht="17.25" customHeight="1">
      <c r="A131" s="10" t="s">
        <v>676</v>
      </c>
      <c r="B131" s="218" t="s">
        <v>340</v>
      </c>
      <c r="C131" s="219"/>
      <c r="D131" s="220"/>
      <c r="E131" s="6">
        <v>984</v>
      </c>
      <c r="F131" s="7" t="s">
        <v>32</v>
      </c>
      <c r="G131" s="7" t="s">
        <v>36</v>
      </c>
      <c r="H131" s="6">
        <v>851</v>
      </c>
      <c r="I131" s="6">
        <v>290</v>
      </c>
      <c r="J131" s="15">
        <v>22.1</v>
      </c>
      <c r="K131" s="97">
        <v>11.4</v>
      </c>
      <c r="L131" s="103">
        <f t="shared" si="7"/>
        <v>0.51583710407239813</v>
      </c>
    </row>
    <row r="132" spans="1:12" ht="15" customHeight="1">
      <c r="A132" s="11" t="s">
        <v>677</v>
      </c>
      <c r="B132" s="107" t="s">
        <v>338</v>
      </c>
      <c r="C132" s="108"/>
      <c r="D132" s="109"/>
      <c r="E132" s="6">
        <v>984</v>
      </c>
      <c r="F132" s="7" t="s">
        <v>32</v>
      </c>
      <c r="G132" s="7" t="s">
        <v>36</v>
      </c>
      <c r="H132" s="6">
        <v>852</v>
      </c>
      <c r="I132" s="6"/>
      <c r="J132" s="15">
        <f>SUM(J133)</f>
        <v>4.4000000000000004</v>
      </c>
      <c r="K132" s="97">
        <f>SUM(K133)</f>
        <v>2.2000000000000002</v>
      </c>
      <c r="L132" s="103">
        <f t="shared" si="7"/>
        <v>0.5</v>
      </c>
    </row>
    <row r="133" spans="1:12" ht="15.75" customHeight="1">
      <c r="A133" s="11" t="s">
        <v>678</v>
      </c>
      <c r="B133" s="218" t="s">
        <v>340</v>
      </c>
      <c r="C133" s="219"/>
      <c r="D133" s="220"/>
      <c r="E133" s="6">
        <v>984</v>
      </c>
      <c r="F133" s="7" t="s">
        <v>32</v>
      </c>
      <c r="G133" s="7" t="s">
        <v>36</v>
      </c>
      <c r="H133" s="6">
        <v>852</v>
      </c>
      <c r="I133" s="6">
        <v>290</v>
      </c>
      <c r="J133" s="15">
        <v>4.4000000000000004</v>
      </c>
      <c r="K133" s="97">
        <v>2.2000000000000002</v>
      </c>
      <c r="L133" s="103">
        <f t="shared" si="7"/>
        <v>0.5</v>
      </c>
    </row>
    <row r="134" spans="1:12" s="4" customFormat="1" ht="47.25" customHeight="1">
      <c r="A134" s="20" t="s">
        <v>37</v>
      </c>
      <c r="B134" s="129" t="s">
        <v>659</v>
      </c>
      <c r="C134" s="130"/>
      <c r="D134" s="131"/>
      <c r="E134" s="16">
        <v>984</v>
      </c>
      <c r="F134" s="17" t="s">
        <v>32</v>
      </c>
      <c r="G134" s="17" t="s">
        <v>221</v>
      </c>
      <c r="H134" s="16"/>
      <c r="I134" s="16"/>
      <c r="J134" s="27">
        <f t="shared" ref="J134:K138" si="9">SUM(J135)</f>
        <v>5.3</v>
      </c>
      <c r="K134" s="98">
        <f t="shared" si="9"/>
        <v>5.3</v>
      </c>
      <c r="L134" s="104">
        <f t="shared" si="7"/>
        <v>1</v>
      </c>
    </row>
    <row r="135" spans="1:12" ht="18" customHeight="1">
      <c r="A135" s="11" t="s">
        <v>38</v>
      </c>
      <c r="B135" s="107" t="s">
        <v>418</v>
      </c>
      <c r="C135" s="108"/>
      <c r="D135" s="109"/>
      <c r="E135" s="6">
        <v>984</v>
      </c>
      <c r="F135" s="7" t="s">
        <v>32</v>
      </c>
      <c r="G135" s="7" t="s">
        <v>221</v>
      </c>
      <c r="H135" s="6">
        <v>200</v>
      </c>
      <c r="I135" s="6"/>
      <c r="J135" s="15">
        <f t="shared" si="9"/>
        <v>5.3</v>
      </c>
      <c r="K135" s="97">
        <f t="shared" si="9"/>
        <v>5.3</v>
      </c>
      <c r="L135" s="103">
        <f t="shared" si="7"/>
        <v>1</v>
      </c>
    </row>
    <row r="136" spans="1:12" ht="32.25" customHeight="1">
      <c r="A136" s="11" t="s">
        <v>286</v>
      </c>
      <c r="B136" s="107" t="s">
        <v>298</v>
      </c>
      <c r="C136" s="121"/>
      <c r="D136" s="122"/>
      <c r="E136" s="6">
        <v>984</v>
      </c>
      <c r="F136" s="7" t="s">
        <v>32</v>
      </c>
      <c r="G136" s="7" t="s">
        <v>221</v>
      </c>
      <c r="H136" s="6">
        <v>240</v>
      </c>
      <c r="I136" s="6"/>
      <c r="J136" s="15">
        <f t="shared" si="9"/>
        <v>5.3</v>
      </c>
      <c r="K136" s="97">
        <f t="shared" si="9"/>
        <v>5.3</v>
      </c>
      <c r="L136" s="103">
        <f t="shared" si="7"/>
        <v>1</v>
      </c>
    </row>
    <row r="137" spans="1:12" ht="33" customHeight="1">
      <c r="A137" s="11" t="s">
        <v>364</v>
      </c>
      <c r="B137" s="107" t="s">
        <v>312</v>
      </c>
      <c r="C137" s="118"/>
      <c r="D137" s="119"/>
      <c r="E137" s="6">
        <v>984</v>
      </c>
      <c r="F137" s="7" t="s">
        <v>32</v>
      </c>
      <c r="G137" s="7" t="s">
        <v>221</v>
      </c>
      <c r="H137" s="6">
        <v>244</v>
      </c>
      <c r="I137" s="6"/>
      <c r="J137" s="15">
        <f t="shared" si="9"/>
        <v>5.3</v>
      </c>
      <c r="K137" s="97">
        <f t="shared" si="9"/>
        <v>5.3</v>
      </c>
      <c r="L137" s="103">
        <f t="shared" ref="L137:L200" si="10">SUM(K137/J137)</f>
        <v>1</v>
      </c>
    </row>
    <row r="138" spans="1:12" s="5" customFormat="1" ht="19.5" customHeight="1">
      <c r="A138" s="11" t="s">
        <v>365</v>
      </c>
      <c r="B138" s="110" t="s">
        <v>349</v>
      </c>
      <c r="C138" s="141"/>
      <c r="D138" s="142"/>
      <c r="E138" s="12">
        <v>984</v>
      </c>
      <c r="F138" s="13" t="s">
        <v>32</v>
      </c>
      <c r="G138" s="13" t="s">
        <v>221</v>
      </c>
      <c r="H138" s="12">
        <v>244</v>
      </c>
      <c r="I138" s="12">
        <v>300</v>
      </c>
      <c r="J138" s="19">
        <f t="shared" si="9"/>
        <v>5.3</v>
      </c>
      <c r="K138" s="99">
        <f t="shared" si="9"/>
        <v>5.3</v>
      </c>
      <c r="L138" s="103">
        <f t="shared" si="10"/>
        <v>1</v>
      </c>
    </row>
    <row r="139" spans="1:12" ht="18" customHeight="1">
      <c r="A139" s="10" t="s">
        <v>366</v>
      </c>
      <c r="B139" s="107" t="s">
        <v>350</v>
      </c>
      <c r="C139" s="118"/>
      <c r="D139" s="119"/>
      <c r="E139" s="6">
        <v>984</v>
      </c>
      <c r="F139" s="7" t="s">
        <v>32</v>
      </c>
      <c r="G139" s="7" t="s">
        <v>221</v>
      </c>
      <c r="H139" s="6">
        <v>244</v>
      </c>
      <c r="I139" s="6">
        <v>340</v>
      </c>
      <c r="J139" s="15">
        <v>5.3</v>
      </c>
      <c r="K139" s="97">
        <v>5.3</v>
      </c>
      <c r="L139" s="103">
        <f t="shared" si="10"/>
        <v>1</v>
      </c>
    </row>
    <row r="140" spans="1:12" s="18" customFormat="1" ht="15.75">
      <c r="A140" s="16" t="s">
        <v>12</v>
      </c>
      <c r="B140" s="151" t="s">
        <v>39</v>
      </c>
      <c r="C140" s="151"/>
      <c r="D140" s="151"/>
      <c r="E140" s="16">
        <v>984</v>
      </c>
      <c r="F140" s="17" t="s">
        <v>40</v>
      </c>
      <c r="G140" s="12"/>
      <c r="H140" s="12"/>
      <c r="I140" s="12"/>
      <c r="J140" s="27">
        <f t="shared" ref="J140:K143" si="11">SUM(J141)</f>
        <v>100</v>
      </c>
      <c r="K140" s="16">
        <f t="shared" si="11"/>
        <v>0</v>
      </c>
      <c r="L140" s="103">
        <f t="shared" si="10"/>
        <v>0</v>
      </c>
    </row>
    <row r="141" spans="1:12" s="4" customFormat="1" ht="18" customHeight="1">
      <c r="A141" s="16" t="s">
        <v>15</v>
      </c>
      <c r="B141" s="135" t="s">
        <v>169</v>
      </c>
      <c r="C141" s="136"/>
      <c r="D141" s="137"/>
      <c r="E141" s="16">
        <v>984</v>
      </c>
      <c r="F141" s="17" t="s">
        <v>40</v>
      </c>
      <c r="G141" s="17" t="s">
        <v>41</v>
      </c>
      <c r="H141" s="17"/>
      <c r="I141" s="17"/>
      <c r="J141" s="27">
        <f t="shared" si="11"/>
        <v>100</v>
      </c>
      <c r="K141" s="98">
        <f t="shared" si="11"/>
        <v>0</v>
      </c>
      <c r="L141" s="103">
        <f t="shared" si="10"/>
        <v>0</v>
      </c>
    </row>
    <row r="142" spans="1:12" ht="18" customHeight="1">
      <c r="A142" s="6" t="s">
        <v>17</v>
      </c>
      <c r="B142" s="126" t="s">
        <v>550</v>
      </c>
      <c r="C142" s="127"/>
      <c r="D142" s="128"/>
      <c r="E142" s="6">
        <v>984</v>
      </c>
      <c r="F142" s="7" t="s">
        <v>40</v>
      </c>
      <c r="G142" s="7" t="s">
        <v>41</v>
      </c>
      <c r="H142" s="7" t="s">
        <v>524</v>
      </c>
      <c r="I142" s="7"/>
      <c r="J142" s="15">
        <f t="shared" si="11"/>
        <v>100</v>
      </c>
      <c r="K142" s="97">
        <f t="shared" si="11"/>
        <v>0</v>
      </c>
      <c r="L142" s="103">
        <f t="shared" si="10"/>
        <v>0</v>
      </c>
    </row>
    <row r="143" spans="1:12" ht="18.75" customHeight="1">
      <c r="A143" s="6" t="s">
        <v>320</v>
      </c>
      <c r="B143" s="221" t="s">
        <v>170</v>
      </c>
      <c r="C143" s="211"/>
      <c r="D143" s="212"/>
      <c r="E143" s="6">
        <v>984</v>
      </c>
      <c r="F143" s="7" t="s">
        <v>40</v>
      </c>
      <c r="G143" s="7" t="s">
        <v>41</v>
      </c>
      <c r="H143" s="7" t="s">
        <v>171</v>
      </c>
      <c r="I143" s="7"/>
      <c r="J143" s="15">
        <f t="shared" si="11"/>
        <v>100</v>
      </c>
      <c r="K143" s="97">
        <f t="shared" si="11"/>
        <v>0</v>
      </c>
      <c r="L143" s="103">
        <f t="shared" si="10"/>
        <v>0</v>
      </c>
    </row>
    <row r="144" spans="1:12" s="5" customFormat="1" ht="18.75" customHeight="1">
      <c r="A144" s="12" t="s">
        <v>322</v>
      </c>
      <c r="B144" s="215" t="s">
        <v>340</v>
      </c>
      <c r="C144" s="216"/>
      <c r="D144" s="217"/>
      <c r="E144" s="12">
        <v>984</v>
      </c>
      <c r="F144" s="13" t="s">
        <v>40</v>
      </c>
      <c r="G144" s="13" t="s">
        <v>41</v>
      </c>
      <c r="H144" s="13" t="s">
        <v>171</v>
      </c>
      <c r="I144" s="13" t="s">
        <v>336</v>
      </c>
      <c r="J144" s="19">
        <v>100</v>
      </c>
      <c r="K144" s="99">
        <v>0</v>
      </c>
      <c r="L144" s="103">
        <f t="shared" si="10"/>
        <v>0</v>
      </c>
    </row>
    <row r="145" spans="1:12" s="5" customFormat="1" ht="19.5" customHeight="1">
      <c r="A145" s="16" t="s">
        <v>25</v>
      </c>
      <c r="B145" s="250" t="s">
        <v>26</v>
      </c>
      <c r="C145" s="250"/>
      <c r="D145" s="250"/>
      <c r="E145" s="16">
        <v>984</v>
      </c>
      <c r="F145" s="17" t="s">
        <v>27</v>
      </c>
      <c r="G145" s="16"/>
      <c r="H145" s="16"/>
      <c r="I145" s="16"/>
      <c r="J145" s="27">
        <f>SUM(J146+J157+J167+J173+J178+J184+J190+J198+J206+J214+J223+J152)</f>
        <v>3326.8999999999996</v>
      </c>
      <c r="K145" s="98">
        <f>SUM(K146+K152+K157+K167+K173+K178+K184+K190+K198+K206+K214+K223)</f>
        <v>1639.5000000000002</v>
      </c>
      <c r="L145" s="104">
        <f t="shared" si="10"/>
        <v>0.49280110613484035</v>
      </c>
    </row>
    <row r="146" spans="1:12" s="4" customFormat="1" ht="31.5" customHeight="1">
      <c r="A146" s="16" t="s">
        <v>28</v>
      </c>
      <c r="B146" s="129" t="s">
        <v>225</v>
      </c>
      <c r="C146" s="130"/>
      <c r="D146" s="131"/>
      <c r="E146" s="16">
        <v>984</v>
      </c>
      <c r="F146" s="17" t="s">
        <v>27</v>
      </c>
      <c r="G146" s="17" t="s">
        <v>42</v>
      </c>
      <c r="H146" s="16"/>
      <c r="I146" s="16"/>
      <c r="J146" s="27">
        <f>SUM(J147)</f>
        <v>52</v>
      </c>
      <c r="K146" s="98">
        <f>SUM(K147)</f>
        <v>52</v>
      </c>
      <c r="L146" s="103">
        <f t="shared" si="10"/>
        <v>1</v>
      </c>
    </row>
    <row r="147" spans="1:12" s="4" customFormat="1" ht="18" customHeight="1">
      <c r="A147" s="6" t="s">
        <v>290</v>
      </c>
      <c r="B147" s="107" t="s">
        <v>418</v>
      </c>
      <c r="C147" s="108"/>
      <c r="D147" s="109"/>
      <c r="E147" s="6">
        <v>984</v>
      </c>
      <c r="F147" s="7" t="s">
        <v>27</v>
      </c>
      <c r="G147" s="7" t="s">
        <v>42</v>
      </c>
      <c r="H147" s="16">
        <v>200</v>
      </c>
      <c r="I147" s="16"/>
      <c r="J147" s="27">
        <f>SUM(J148)</f>
        <v>52</v>
      </c>
      <c r="K147" s="98">
        <f>SUM(K148)</f>
        <v>52</v>
      </c>
      <c r="L147" s="103">
        <f t="shared" si="10"/>
        <v>1</v>
      </c>
    </row>
    <row r="148" spans="1:12" ht="31.5" customHeight="1">
      <c r="A148" s="6" t="s">
        <v>337</v>
      </c>
      <c r="B148" s="150" t="s">
        <v>298</v>
      </c>
      <c r="C148" s="150"/>
      <c r="D148" s="150"/>
      <c r="E148" s="6">
        <v>984</v>
      </c>
      <c r="F148" s="7" t="s">
        <v>27</v>
      </c>
      <c r="G148" s="7" t="s">
        <v>42</v>
      </c>
      <c r="H148" s="6">
        <v>240</v>
      </c>
      <c r="I148" s="6"/>
      <c r="J148" s="15">
        <v>52</v>
      </c>
      <c r="K148" s="97">
        <f>SUM(K149)</f>
        <v>52</v>
      </c>
      <c r="L148" s="103">
        <f t="shared" si="10"/>
        <v>1</v>
      </c>
    </row>
    <row r="149" spans="1:12" ht="32.25" customHeight="1">
      <c r="A149" s="6" t="s">
        <v>339</v>
      </c>
      <c r="B149" s="107" t="s">
        <v>312</v>
      </c>
      <c r="C149" s="118"/>
      <c r="D149" s="119"/>
      <c r="E149" s="6">
        <v>984</v>
      </c>
      <c r="F149" s="7" t="s">
        <v>27</v>
      </c>
      <c r="G149" s="7" t="s">
        <v>42</v>
      </c>
      <c r="H149" s="6">
        <v>244</v>
      </c>
      <c r="I149" s="6"/>
      <c r="J149" s="15">
        <f>SUM(J150)</f>
        <v>52</v>
      </c>
      <c r="K149" s="97">
        <f>SUM(K150)</f>
        <v>52</v>
      </c>
      <c r="L149" s="103">
        <f t="shared" si="10"/>
        <v>1</v>
      </c>
    </row>
    <row r="150" spans="1:12" s="5" customFormat="1" ht="18" customHeight="1">
      <c r="A150" s="12" t="s">
        <v>586</v>
      </c>
      <c r="B150" s="120" t="s">
        <v>313</v>
      </c>
      <c r="C150" s="111"/>
      <c r="D150" s="112"/>
      <c r="E150" s="12">
        <v>984</v>
      </c>
      <c r="F150" s="13" t="s">
        <v>27</v>
      </c>
      <c r="G150" s="13" t="s">
        <v>42</v>
      </c>
      <c r="H150" s="12">
        <v>244</v>
      </c>
      <c r="I150" s="12">
        <v>220</v>
      </c>
      <c r="J150" s="19">
        <f>SUM(J151)</f>
        <v>52</v>
      </c>
      <c r="K150" s="99">
        <f>SUM(K151)</f>
        <v>52</v>
      </c>
      <c r="L150" s="103">
        <f t="shared" si="10"/>
        <v>1</v>
      </c>
    </row>
    <row r="151" spans="1:12" ht="16.5" customHeight="1">
      <c r="A151" s="6" t="s">
        <v>679</v>
      </c>
      <c r="B151" s="113" t="s">
        <v>314</v>
      </c>
      <c r="C151" s="108"/>
      <c r="D151" s="109"/>
      <c r="E151" s="6">
        <v>984</v>
      </c>
      <c r="F151" s="7" t="s">
        <v>27</v>
      </c>
      <c r="G151" s="7" t="s">
        <v>42</v>
      </c>
      <c r="H151" s="6">
        <v>244</v>
      </c>
      <c r="I151" s="6">
        <v>226</v>
      </c>
      <c r="J151" s="15">
        <v>52</v>
      </c>
      <c r="K151" s="97">
        <v>52</v>
      </c>
      <c r="L151" s="103">
        <f t="shared" si="10"/>
        <v>1</v>
      </c>
    </row>
    <row r="152" spans="1:12" ht="32.25" customHeight="1">
      <c r="A152" s="20" t="s">
        <v>43</v>
      </c>
      <c r="B152" s="129" t="s">
        <v>195</v>
      </c>
      <c r="C152" s="130"/>
      <c r="D152" s="131"/>
      <c r="E152" s="2">
        <v>984</v>
      </c>
      <c r="F152" s="3" t="s">
        <v>27</v>
      </c>
      <c r="G152" s="3" t="s">
        <v>29</v>
      </c>
      <c r="H152" s="2"/>
      <c r="I152" s="2"/>
      <c r="J152" s="26">
        <f>J153</f>
        <v>72</v>
      </c>
      <c r="K152" s="101">
        <f>SUM(K153)</f>
        <v>54</v>
      </c>
      <c r="L152" s="104">
        <f t="shared" si="10"/>
        <v>0.75</v>
      </c>
    </row>
    <row r="153" spans="1:12" ht="16.5" customHeight="1">
      <c r="A153" s="10" t="s">
        <v>44</v>
      </c>
      <c r="B153" s="174" t="s">
        <v>550</v>
      </c>
      <c r="C153" s="211"/>
      <c r="D153" s="212"/>
      <c r="E153" s="6">
        <v>984</v>
      </c>
      <c r="F153" s="7" t="s">
        <v>27</v>
      </c>
      <c r="G153" s="7" t="s">
        <v>29</v>
      </c>
      <c r="H153" s="6">
        <v>800</v>
      </c>
      <c r="I153" s="6"/>
      <c r="J153" s="15">
        <f>J154</f>
        <v>72</v>
      </c>
      <c r="K153" s="97">
        <f>SUM(K154)</f>
        <v>54</v>
      </c>
      <c r="L153" s="103">
        <f t="shared" si="10"/>
        <v>0.75</v>
      </c>
    </row>
    <row r="154" spans="1:12" ht="16.5" customHeight="1">
      <c r="A154" s="10" t="s">
        <v>346</v>
      </c>
      <c r="B154" s="113" t="s">
        <v>300</v>
      </c>
      <c r="C154" s="114"/>
      <c r="D154" s="115"/>
      <c r="E154" s="6">
        <v>984</v>
      </c>
      <c r="F154" s="7" t="s">
        <v>27</v>
      </c>
      <c r="G154" s="7" t="s">
        <v>29</v>
      </c>
      <c r="H154" s="7" t="s">
        <v>293</v>
      </c>
      <c r="I154" s="7"/>
      <c r="J154" s="15">
        <f>J155</f>
        <v>72</v>
      </c>
      <c r="K154" s="97">
        <f>SUM(K155)</f>
        <v>54</v>
      </c>
      <c r="L154" s="103">
        <f t="shared" si="10"/>
        <v>0.75</v>
      </c>
    </row>
    <row r="155" spans="1:12" ht="16.5" customHeight="1">
      <c r="A155" s="10" t="s">
        <v>587</v>
      </c>
      <c r="B155" s="107" t="s">
        <v>338</v>
      </c>
      <c r="C155" s="108"/>
      <c r="D155" s="109"/>
      <c r="E155" s="6">
        <v>984</v>
      </c>
      <c r="F155" s="7" t="s">
        <v>27</v>
      </c>
      <c r="G155" s="7" t="s">
        <v>29</v>
      </c>
      <c r="H155" s="7" t="s">
        <v>335</v>
      </c>
      <c r="I155" s="7"/>
      <c r="J155" s="15">
        <f>J156</f>
        <v>72</v>
      </c>
      <c r="K155" s="97">
        <f>SUM(K156)</f>
        <v>54</v>
      </c>
      <c r="L155" s="103">
        <f t="shared" si="10"/>
        <v>0.75</v>
      </c>
    </row>
    <row r="156" spans="1:12" ht="16.5" customHeight="1">
      <c r="A156" s="11" t="s">
        <v>348</v>
      </c>
      <c r="B156" s="113" t="s">
        <v>340</v>
      </c>
      <c r="C156" s="108"/>
      <c r="D156" s="109"/>
      <c r="E156" s="6">
        <v>984</v>
      </c>
      <c r="F156" s="7" t="s">
        <v>27</v>
      </c>
      <c r="G156" s="7" t="s">
        <v>29</v>
      </c>
      <c r="H156" s="7" t="s">
        <v>335</v>
      </c>
      <c r="I156" s="7" t="s">
        <v>336</v>
      </c>
      <c r="J156" s="15">
        <v>72</v>
      </c>
      <c r="K156" s="97">
        <v>54</v>
      </c>
      <c r="L156" s="103">
        <f t="shared" si="10"/>
        <v>0.75</v>
      </c>
    </row>
    <row r="157" spans="1:12" ht="30.75" customHeight="1">
      <c r="A157" s="20" t="s">
        <v>680</v>
      </c>
      <c r="B157" s="129" t="s">
        <v>660</v>
      </c>
      <c r="C157" s="130"/>
      <c r="D157" s="131"/>
      <c r="E157" s="16">
        <v>984</v>
      </c>
      <c r="F157" s="17" t="s">
        <v>27</v>
      </c>
      <c r="G157" s="17" t="s">
        <v>220</v>
      </c>
      <c r="H157" s="17"/>
      <c r="I157" s="17"/>
      <c r="J157" s="27">
        <f>SUM(J159)</f>
        <v>69</v>
      </c>
      <c r="K157" s="101">
        <f>SUM(K158)</f>
        <v>69</v>
      </c>
      <c r="L157" s="104">
        <f t="shared" si="10"/>
        <v>1</v>
      </c>
    </row>
    <row r="158" spans="1:12" ht="22.5" customHeight="1">
      <c r="A158" s="10" t="s">
        <v>681</v>
      </c>
      <c r="B158" s="107" t="s">
        <v>418</v>
      </c>
      <c r="C158" s="108"/>
      <c r="D158" s="109"/>
      <c r="E158" s="6">
        <v>984</v>
      </c>
      <c r="F158" s="7" t="s">
        <v>27</v>
      </c>
      <c r="G158" s="7" t="s">
        <v>220</v>
      </c>
      <c r="H158" s="7" t="s">
        <v>415</v>
      </c>
      <c r="I158" s="7"/>
      <c r="J158" s="15">
        <f>SUM(J159)</f>
        <v>69</v>
      </c>
      <c r="K158" s="97">
        <f>SUM(K159)</f>
        <v>69</v>
      </c>
      <c r="L158" s="103">
        <f t="shared" si="10"/>
        <v>1</v>
      </c>
    </row>
    <row r="159" spans="1:12" ht="30" customHeight="1">
      <c r="A159" s="10" t="s">
        <v>682</v>
      </c>
      <c r="B159" s="107" t="s">
        <v>298</v>
      </c>
      <c r="C159" s="121"/>
      <c r="D159" s="122"/>
      <c r="E159" s="6">
        <v>984</v>
      </c>
      <c r="F159" s="7" t="s">
        <v>27</v>
      </c>
      <c r="G159" s="7" t="s">
        <v>220</v>
      </c>
      <c r="H159" s="7" t="s">
        <v>294</v>
      </c>
      <c r="I159" s="7"/>
      <c r="J159" s="15">
        <f>J160</f>
        <v>69</v>
      </c>
      <c r="K159" s="97">
        <f>SUM(K160)</f>
        <v>69</v>
      </c>
      <c r="L159" s="103">
        <f t="shared" si="10"/>
        <v>1</v>
      </c>
    </row>
    <row r="160" spans="1:12" ht="33" customHeight="1">
      <c r="A160" s="10" t="s">
        <v>683</v>
      </c>
      <c r="B160" s="107" t="s">
        <v>312</v>
      </c>
      <c r="C160" s="118"/>
      <c r="D160" s="119"/>
      <c r="E160" s="6">
        <v>984</v>
      </c>
      <c r="F160" s="7" t="s">
        <v>27</v>
      </c>
      <c r="G160" s="7" t="s">
        <v>220</v>
      </c>
      <c r="H160" s="7" t="s">
        <v>341</v>
      </c>
      <c r="I160" s="7"/>
      <c r="J160" s="15">
        <f>SUM(J161+J165+J164)</f>
        <v>69</v>
      </c>
      <c r="K160" s="97">
        <f>SUM(K161+K164+K165)</f>
        <v>69</v>
      </c>
      <c r="L160" s="103">
        <f t="shared" si="10"/>
        <v>1</v>
      </c>
    </row>
    <row r="161" spans="1:12" ht="15.75">
      <c r="A161" s="11" t="s">
        <v>684</v>
      </c>
      <c r="B161" s="110" t="s">
        <v>313</v>
      </c>
      <c r="C161" s="141"/>
      <c r="D161" s="142"/>
      <c r="E161" s="12">
        <v>984</v>
      </c>
      <c r="F161" s="13" t="s">
        <v>27</v>
      </c>
      <c r="G161" s="13" t="s">
        <v>220</v>
      </c>
      <c r="H161" s="13" t="s">
        <v>341</v>
      </c>
      <c r="I161" s="13" t="s">
        <v>342</v>
      </c>
      <c r="J161" s="19">
        <f>J162+J163</f>
        <v>44</v>
      </c>
      <c r="K161" s="97">
        <f>SUM(K162:K163)</f>
        <v>44</v>
      </c>
      <c r="L161" s="103">
        <f t="shared" si="10"/>
        <v>1</v>
      </c>
    </row>
    <row r="162" spans="1:12" ht="16.5" customHeight="1">
      <c r="A162" s="10" t="s">
        <v>685</v>
      </c>
      <c r="B162" s="107" t="s">
        <v>347</v>
      </c>
      <c r="C162" s="118"/>
      <c r="D162" s="119"/>
      <c r="E162" s="6">
        <v>984</v>
      </c>
      <c r="F162" s="7" t="s">
        <v>27</v>
      </c>
      <c r="G162" s="7" t="s">
        <v>220</v>
      </c>
      <c r="H162" s="7" t="s">
        <v>341</v>
      </c>
      <c r="I162" s="7" t="s">
        <v>343</v>
      </c>
      <c r="J162" s="15">
        <v>0</v>
      </c>
      <c r="K162" s="97">
        <v>0</v>
      </c>
      <c r="L162" s="103">
        <v>0</v>
      </c>
    </row>
    <row r="163" spans="1:12" ht="16.5" customHeight="1">
      <c r="A163" s="10" t="s">
        <v>736</v>
      </c>
      <c r="B163" s="107" t="s">
        <v>314</v>
      </c>
      <c r="C163" s="116"/>
      <c r="D163" s="117"/>
      <c r="E163" s="6">
        <v>984</v>
      </c>
      <c r="F163" s="7" t="s">
        <v>27</v>
      </c>
      <c r="G163" s="7" t="s">
        <v>220</v>
      </c>
      <c r="H163" s="7" t="s">
        <v>341</v>
      </c>
      <c r="I163" s="7" t="s">
        <v>351</v>
      </c>
      <c r="J163" s="15">
        <v>44</v>
      </c>
      <c r="K163" s="97">
        <v>44</v>
      </c>
      <c r="L163" s="103">
        <f t="shared" si="10"/>
        <v>1</v>
      </c>
    </row>
    <row r="164" spans="1:12" ht="16.5" customHeight="1">
      <c r="A164" s="11" t="s">
        <v>735</v>
      </c>
      <c r="B164" s="110" t="s">
        <v>340</v>
      </c>
      <c r="C164" s="155"/>
      <c r="D164" s="156"/>
      <c r="E164" s="12">
        <v>984</v>
      </c>
      <c r="F164" s="13" t="s">
        <v>27</v>
      </c>
      <c r="G164" s="13" t="s">
        <v>220</v>
      </c>
      <c r="H164" s="13" t="s">
        <v>341</v>
      </c>
      <c r="I164" s="13" t="s">
        <v>336</v>
      </c>
      <c r="J164" s="19">
        <v>25</v>
      </c>
      <c r="K164" s="97">
        <v>25</v>
      </c>
      <c r="L164" s="103">
        <f t="shared" si="10"/>
        <v>1</v>
      </c>
    </row>
    <row r="165" spans="1:12" ht="16.5" customHeight="1">
      <c r="A165" s="11" t="s">
        <v>782</v>
      </c>
      <c r="B165" s="110" t="s">
        <v>349</v>
      </c>
      <c r="C165" s="141"/>
      <c r="D165" s="142"/>
      <c r="E165" s="12">
        <v>984</v>
      </c>
      <c r="F165" s="13" t="s">
        <v>27</v>
      </c>
      <c r="G165" s="13" t="s">
        <v>220</v>
      </c>
      <c r="H165" s="13" t="s">
        <v>341</v>
      </c>
      <c r="I165" s="13" t="s">
        <v>344</v>
      </c>
      <c r="J165" s="19">
        <f>J166</f>
        <v>0</v>
      </c>
      <c r="K165" s="97">
        <f>SUM(K166)</f>
        <v>0</v>
      </c>
      <c r="L165" s="103">
        <v>0</v>
      </c>
    </row>
    <row r="166" spans="1:12" ht="15.75">
      <c r="A166" s="10" t="s">
        <v>783</v>
      </c>
      <c r="B166" s="107" t="s">
        <v>350</v>
      </c>
      <c r="C166" s="118"/>
      <c r="D166" s="119"/>
      <c r="E166" s="6">
        <v>984</v>
      </c>
      <c r="F166" s="7" t="s">
        <v>27</v>
      </c>
      <c r="G166" s="7" t="s">
        <v>220</v>
      </c>
      <c r="H166" s="7" t="s">
        <v>341</v>
      </c>
      <c r="I166" s="7" t="s">
        <v>345</v>
      </c>
      <c r="J166" s="15">
        <v>0</v>
      </c>
      <c r="K166" s="97">
        <v>0</v>
      </c>
      <c r="L166" s="103">
        <v>0</v>
      </c>
    </row>
    <row r="167" spans="1:12" s="5" customFormat="1" ht="63.75" customHeight="1">
      <c r="A167" s="20" t="s">
        <v>686</v>
      </c>
      <c r="B167" s="129" t="s">
        <v>227</v>
      </c>
      <c r="C167" s="130"/>
      <c r="D167" s="131"/>
      <c r="E167" s="16">
        <v>984</v>
      </c>
      <c r="F167" s="17" t="s">
        <v>27</v>
      </c>
      <c r="G167" s="17" t="s">
        <v>45</v>
      </c>
      <c r="H167" s="16"/>
      <c r="I167" s="16"/>
      <c r="J167" s="27">
        <f t="shared" ref="J167:K171" si="12">SUM(J168)</f>
        <v>171.6</v>
      </c>
      <c r="K167" s="98">
        <f t="shared" si="12"/>
        <v>0</v>
      </c>
      <c r="L167" s="104">
        <f t="shared" si="10"/>
        <v>0</v>
      </c>
    </row>
    <row r="168" spans="1:12" s="5" customFormat="1" ht="17.25" customHeight="1">
      <c r="A168" s="10" t="s">
        <v>687</v>
      </c>
      <c r="B168" s="107" t="s">
        <v>418</v>
      </c>
      <c r="C168" s="108"/>
      <c r="D168" s="109"/>
      <c r="E168" s="6">
        <v>984</v>
      </c>
      <c r="F168" s="7" t="s">
        <v>27</v>
      </c>
      <c r="G168" s="7" t="s">
        <v>45</v>
      </c>
      <c r="H168" s="12">
        <v>200</v>
      </c>
      <c r="I168" s="12"/>
      <c r="J168" s="19">
        <f t="shared" si="12"/>
        <v>171.6</v>
      </c>
      <c r="K168" s="99">
        <f t="shared" si="12"/>
        <v>0</v>
      </c>
      <c r="L168" s="103">
        <f t="shared" si="10"/>
        <v>0</v>
      </c>
    </row>
    <row r="169" spans="1:12" ht="31.5" customHeight="1">
      <c r="A169" s="10" t="s">
        <v>688</v>
      </c>
      <c r="B169" s="150" t="s">
        <v>298</v>
      </c>
      <c r="C169" s="150"/>
      <c r="D169" s="150"/>
      <c r="E169" s="6">
        <v>984</v>
      </c>
      <c r="F169" s="7" t="s">
        <v>27</v>
      </c>
      <c r="G169" s="7" t="s">
        <v>45</v>
      </c>
      <c r="H169" s="6">
        <v>240</v>
      </c>
      <c r="I169" s="6"/>
      <c r="J169" s="15">
        <f t="shared" si="12"/>
        <v>171.6</v>
      </c>
      <c r="K169" s="97">
        <f t="shared" si="12"/>
        <v>0</v>
      </c>
      <c r="L169" s="103">
        <f t="shared" si="10"/>
        <v>0</v>
      </c>
    </row>
    <row r="170" spans="1:12" ht="31.5" customHeight="1">
      <c r="A170" s="10" t="s">
        <v>689</v>
      </c>
      <c r="B170" s="107" t="s">
        <v>312</v>
      </c>
      <c r="C170" s="118"/>
      <c r="D170" s="119"/>
      <c r="E170" s="6">
        <v>984</v>
      </c>
      <c r="F170" s="7" t="s">
        <v>27</v>
      </c>
      <c r="G170" s="7" t="s">
        <v>45</v>
      </c>
      <c r="H170" s="6">
        <v>244</v>
      </c>
      <c r="I170" s="6"/>
      <c r="J170" s="15">
        <f t="shared" si="12"/>
        <v>171.6</v>
      </c>
      <c r="K170" s="97">
        <f t="shared" si="12"/>
        <v>0</v>
      </c>
      <c r="L170" s="103">
        <f t="shared" si="10"/>
        <v>0</v>
      </c>
    </row>
    <row r="171" spans="1:12" s="5" customFormat="1" ht="18" customHeight="1">
      <c r="A171" s="11" t="s">
        <v>690</v>
      </c>
      <c r="B171" s="120" t="s">
        <v>313</v>
      </c>
      <c r="C171" s="111"/>
      <c r="D171" s="112"/>
      <c r="E171" s="12">
        <v>984</v>
      </c>
      <c r="F171" s="13" t="s">
        <v>27</v>
      </c>
      <c r="G171" s="13" t="s">
        <v>45</v>
      </c>
      <c r="H171" s="12">
        <v>244</v>
      </c>
      <c r="I171" s="12">
        <v>220</v>
      </c>
      <c r="J171" s="19">
        <f t="shared" si="12"/>
        <v>171.6</v>
      </c>
      <c r="K171" s="99">
        <f t="shared" si="12"/>
        <v>0</v>
      </c>
      <c r="L171" s="103">
        <f t="shared" si="10"/>
        <v>0</v>
      </c>
    </row>
    <row r="172" spans="1:12" ht="16.5" customHeight="1">
      <c r="A172" s="10" t="s">
        <v>737</v>
      </c>
      <c r="B172" s="113" t="s">
        <v>314</v>
      </c>
      <c r="C172" s="108"/>
      <c r="D172" s="109"/>
      <c r="E172" s="6">
        <v>984</v>
      </c>
      <c r="F172" s="7" t="s">
        <v>27</v>
      </c>
      <c r="G172" s="7" t="s">
        <v>45</v>
      </c>
      <c r="H172" s="6">
        <v>244</v>
      </c>
      <c r="I172" s="6">
        <v>226</v>
      </c>
      <c r="J172" s="15">
        <v>171.6</v>
      </c>
      <c r="K172" s="97">
        <v>0</v>
      </c>
      <c r="L172" s="103">
        <f t="shared" si="10"/>
        <v>0</v>
      </c>
    </row>
    <row r="173" spans="1:12" s="4" customFormat="1" ht="64.5" customHeight="1">
      <c r="A173" s="20" t="s">
        <v>691</v>
      </c>
      <c r="B173" s="129" t="s">
        <v>224</v>
      </c>
      <c r="C173" s="130"/>
      <c r="D173" s="131"/>
      <c r="E173" s="16">
        <v>984</v>
      </c>
      <c r="F173" s="17" t="s">
        <v>27</v>
      </c>
      <c r="G173" s="17" t="s">
        <v>222</v>
      </c>
      <c r="H173" s="16"/>
      <c r="I173" s="16"/>
      <c r="J173" s="27">
        <f>J175</f>
        <v>846</v>
      </c>
      <c r="K173" s="98">
        <f>SUM(K174)</f>
        <v>588.6</v>
      </c>
      <c r="L173" s="104">
        <f t="shared" si="10"/>
        <v>0.69574468085106389</v>
      </c>
    </row>
    <row r="174" spans="1:12" s="4" customFormat="1" ht="33.75" customHeight="1">
      <c r="A174" s="10" t="s">
        <v>692</v>
      </c>
      <c r="B174" s="107" t="s">
        <v>592</v>
      </c>
      <c r="C174" s="108"/>
      <c r="D174" s="109"/>
      <c r="E174" s="6">
        <v>984</v>
      </c>
      <c r="F174" s="7" t="s">
        <v>27</v>
      </c>
      <c r="G174" s="7" t="s">
        <v>222</v>
      </c>
      <c r="H174" s="6">
        <v>600</v>
      </c>
      <c r="I174" s="6"/>
      <c r="J174" s="26">
        <f>SUM(J175)</f>
        <v>846</v>
      </c>
      <c r="K174" s="98">
        <f>SUM(K175)</f>
        <v>588.6</v>
      </c>
      <c r="L174" s="104">
        <f t="shared" si="10"/>
        <v>0.69574468085106389</v>
      </c>
    </row>
    <row r="175" spans="1:12" ht="31.5" customHeight="1">
      <c r="A175" s="10" t="s">
        <v>693</v>
      </c>
      <c r="B175" s="107" t="s">
        <v>249</v>
      </c>
      <c r="C175" s="118"/>
      <c r="D175" s="119"/>
      <c r="E175" s="6">
        <v>984</v>
      </c>
      <c r="F175" s="7" t="s">
        <v>27</v>
      </c>
      <c r="G175" s="7" t="s">
        <v>222</v>
      </c>
      <c r="H175" s="7" t="s">
        <v>173</v>
      </c>
      <c r="I175" s="7"/>
      <c r="J175" s="15">
        <f>SUM(J176)</f>
        <v>846</v>
      </c>
      <c r="K175" s="97">
        <f>SUM(K176)</f>
        <v>588.6</v>
      </c>
      <c r="L175" s="103">
        <f t="shared" si="10"/>
        <v>0.69574468085106389</v>
      </c>
    </row>
    <row r="176" spans="1:12" s="5" customFormat="1" ht="18.75" customHeight="1">
      <c r="A176" s="11" t="s">
        <v>694</v>
      </c>
      <c r="B176" s="110" t="s">
        <v>378</v>
      </c>
      <c r="C176" s="141"/>
      <c r="D176" s="142"/>
      <c r="E176" s="12">
        <v>984</v>
      </c>
      <c r="F176" s="13" t="s">
        <v>27</v>
      </c>
      <c r="G176" s="13" t="s">
        <v>222</v>
      </c>
      <c r="H176" s="13" t="s">
        <v>173</v>
      </c>
      <c r="I176" s="13" t="s">
        <v>294</v>
      </c>
      <c r="J176" s="19">
        <f>SUM(J177)</f>
        <v>846</v>
      </c>
      <c r="K176" s="99">
        <f>SUM(K177)</f>
        <v>588.6</v>
      </c>
      <c r="L176" s="103">
        <f t="shared" si="10"/>
        <v>0.69574468085106389</v>
      </c>
    </row>
    <row r="177" spans="1:12" ht="34.5" customHeight="1">
      <c r="A177" s="10" t="s">
        <v>695</v>
      </c>
      <c r="B177" s="107" t="s">
        <v>379</v>
      </c>
      <c r="C177" s="118"/>
      <c r="D177" s="119"/>
      <c r="E177" s="6">
        <v>984</v>
      </c>
      <c r="F177" s="7" t="s">
        <v>27</v>
      </c>
      <c r="G177" s="7" t="s">
        <v>222</v>
      </c>
      <c r="H177" s="7" t="s">
        <v>173</v>
      </c>
      <c r="I177" s="7" t="s">
        <v>377</v>
      </c>
      <c r="J177" s="15">
        <v>846</v>
      </c>
      <c r="K177" s="97">
        <v>588.6</v>
      </c>
      <c r="L177" s="103">
        <f t="shared" si="10"/>
        <v>0.69574468085106389</v>
      </c>
    </row>
    <row r="178" spans="1:12" s="8" customFormat="1" ht="85.5" customHeight="1">
      <c r="A178" s="20" t="s">
        <v>696</v>
      </c>
      <c r="B178" s="129" t="s">
        <v>250</v>
      </c>
      <c r="C178" s="130"/>
      <c r="D178" s="131"/>
      <c r="E178" s="16">
        <v>984</v>
      </c>
      <c r="F178" s="17" t="s">
        <v>27</v>
      </c>
      <c r="G178" s="17" t="s">
        <v>133</v>
      </c>
      <c r="H178" s="16"/>
      <c r="I178" s="16"/>
      <c r="J178" s="27">
        <f t="shared" ref="J178:K182" si="13">SUM(J179)</f>
        <v>111.6</v>
      </c>
      <c r="K178" s="101">
        <f t="shared" si="13"/>
        <v>64.400000000000006</v>
      </c>
      <c r="L178" s="104">
        <f t="shared" si="10"/>
        <v>0.57706093189964169</v>
      </c>
    </row>
    <row r="179" spans="1:12" ht="15" customHeight="1">
      <c r="A179" s="10" t="s">
        <v>697</v>
      </c>
      <c r="B179" s="107" t="s">
        <v>418</v>
      </c>
      <c r="C179" s="108"/>
      <c r="D179" s="109"/>
      <c r="E179" s="6">
        <v>984</v>
      </c>
      <c r="F179" s="7" t="s">
        <v>27</v>
      </c>
      <c r="G179" s="7" t="s">
        <v>133</v>
      </c>
      <c r="H179" s="6">
        <v>200</v>
      </c>
      <c r="I179" s="6"/>
      <c r="J179" s="15">
        <f t="shared" si="13"/>
        <v>111.6</v>
      </c>
      <c r="K179" s="97">
        <f t="shared" si="13"/>
        <v>64.400000000000006</v>
      </c>
      <c r="L179" s="103">
        <f t="shared" si="10"/>
        <v>0.57706093189964169</v>
      </c>
    </row>
    <row r="180" spans="1:12" ht="30" customHeight="1">
      <c r="A180" s="11" t="s">
        <v>698</v>
      </c>
      <c r="B180" s="150" t="s">
        <v>298</v>
      </c>
      <c r="C180" s="150"/>
      <c r="D180" s="150"/>
      <c r="E180" s="6">
        <v>984</v>
      </c>
      <c r="F180" s="7" t="s">
        <v>27</v>
      </c>
      <c r="G180" s="7" t="s">
        <v>133</v>
      </c>
      <c r="H180" s="6">
        <v>240</v>
      </c>
      <c r="I180" s="6"/>
      <c r="J180" s="15">
        <f t="shared" si="13"/>
        <v>111.6</v>
      </c>
      <c r="K180" s="97">
        <f t="shared" si="13"/>
        <v>64.400000000000006</v>
      </c>
      <c r="L180" s="103">
        <f t="shared" si="10"/>
        <v>0.57706093189964169</v>
      </c>
    </row>
    <row r="181" spans="1:12" ht="30" customHeight="1">
      <c r="A181" s="10" t="s">
        <v>699</v>
      </c>
      <c r="B181" s="107" t="s">
        <v>312</v>
      </c>
      <c r="C181" s="118"/>
      <c r="D181" s="119"/>
      <c r="E181" s="6">
        <v>984</v>
      </c>
      <c r="F181" s="7" t="s">
        <v>27</v>
      </c>
      <c r="G181" s="7" t="s">
        <v>133</v>
      </c>
      <c r="H181" s="6">
        <v>244</v>
      </c>
      <c r="I181" s="6"/>
      <c r="J181" s="15">
        <f t="shared" si="13"/>
        <v>111.6</v>
      </c>
      <c r="K181" s="97">
        <f t="shared" si="13"/>
        <v>64.400000000000006</v>
      </c>
      <c r="L181" s="103">
        <f t="shared" si="10"/>
        <v>0.57706093189964169</v>
      </c>
    </row>
    <row r="182" spans="1:12" s="5" customFormat="1" ht="15.75" customHeight="1">
      <c r="A182" s="11" t="s">
        <v>700</v>
      </c>
      <c r="B182" s="120" t="s">
        <v>313</v>
      </c>
      <c r="C182" s="111"/>
      <c r="D182" s="112"/>
      <c r="E182" s="12">
        <v>984</v>
      </c>
      <c r="F182" s="13" t="s">
        <v>27</v>
      </c>
      <c r="G182" s="13" t="s">
        <v>133</v>
      </c>
      <c r="H182" s="12">
        <v>244</v>
      </c>
      <c r="I182" s="12">
        <v>220</v>
      </c>
      <c r="J182" s="19">
        <f t="shared" si="13"/>
        <v>111.6</v>
      </c>
      <c r="K182" s="99">
        <f t="shared" si="13"/>
        <v>64.400000000000006</v>
      </c>
      <c r="L182" s="103">
        <f t="shared" si="10"/>
        <v>0.57706093189964169</v>
      </c>
    </row>
    <row r="183" spans="1:12" ht="18" customHeight="1">
      <c r="A183" s="10" t="s">
        <v>701</v>
      </c>
      <c r="B183" s="113" t="s">
        <v>314</v>
      </c>
      <c r="C183" s="108"/>
      <c r="D183" s="109"/>
      <c r="E183" s="6">
        <v>984</v>
      </c>
      <c r="F183" s="7" t="s">
        <v>27</v>
      </c>
      <c r="G183" s="7" t="s">
        <v>133</v>
      </c>
      <c r="H183" s="6">
        <v>244</v>
      </c>
      <c r="I183" s="6">
        <v>226</v>
      </c>
      <c r="J183" s="15">
        <v>111.6</v>
      </c>
      <c r="K183" s="97">
        <v>64.400000000000006</v>
      </c>
      <c r="L183" s="103">
        <f t="shared" si="10"/>
        <v>0.57706093189964169</v>
      </c>
    </row>
    <row r="184" spans="1:12" s="4" customFormat="1" ht="45" customHeight="1">
      <c r="A184" s="20" t="s">
        <v>702</v>
      </c>
      <c r="B184" s="123" t="s">
        <v>730</v>
      </c>
      <c r="C184" s="213"/>
      <c r="D184" s="214"/>
      <c r="E184" s="16">
        <v>984</v>
      </c>
      <c r="F184" s="17" t="s">
        <v>27</v>
      </c>
      <c r="G184" s="17" t="s">
        <v>193</v>
      </c>
      <c r="H184" s="16"/>
      <c r="I184" s="16"/>
      <c r="J184" s="27">
        <f t="shared" ref="J184:K188" si="14">SUM(J185)</f>
        <v>37.9</v>
      </c>
      <c r="K184" s="98">
        <f t="shared" si="14"/>
        <v>13.4</v>
      </c>
      <c r="L184" s="104">
        <f t="shared" si="10"/>
        <v>0.3535620052770449</v>
      </c>
    </row>
    <row r="185" spans="1:12" s="4" customFormat="1" ht="19.5" customHeight="1">
      <c r="A185" s="10" t="s">
        <v>703</v>
      </c>
      <c r="B185" s="107" t="s">
        <v>418</v>
      </c>
      <c r="C185" s="118"/>
      <c r="D185" s="119"/>
      <c r="E185" s="12">
        <v>984</v>
      </c>
      <c r="F185" s="13" t="s">
        <v>27</v>
      </c>
      <c r="G185" s="13" t="s">
        <v>193</v>
      </c>
      <c r="H185" s="6">
        <v>200</v>
      </c>
      <c r="I185" s="16"/>
      <c r="J185" s="26">
        <f t="shared" si="14"/>
        <v>37.9</v>
      </c>
      <c r="K185" s="98">
        <f t="shared" si="14"/>
        <v>13.4</v>
      </c>
      <c r="L185" s="104">
        <f t="shared" si="10"/>
        <v>0.3535620052770449</v>
      </c>
    </row>
    <row r="186" spans="1:12" ht="24.75" customHeight="1">
      <c r="A186" s="10" t="s">
        <v>704</v>
      </c>
      <c r="B186" s="113" t="s">
        <v>301</v>
      </c>
      <c r="C186" s="114"/>
      <c r="D186" s="115"/>
      <c r="E186" s="12">
        <v>984</v>
      </c>
      <c r="F186" s="13" t="s">
        <v>27</v>
      </c>
      <c r="G186" s="13" t="s">
        <v>193</v>
      </c>
      <c r="H186" s="6">
        <v>240</v>
      </c>
      <c r="I186" s="6"/>
      <c r="J186" s="15">
        <f t="shared" si="14"/>
        <v>37.9</v>
      </c>
      <c r="K186" s="97">
        <f t="shared" si="14"/>
        <v>13.4</v>
      </c>
      <c r="L186" s="103">
        <f t="shared" si="10"/>
        <v>0.3535620052770449</v>
      </c>
    </row>
    <row r="187" spans="1:12" ht="30" customHeight="1">
      <c r="A187" s="10" t="s">
        <v>705</v>
      </c>
      <c r="B187" s="107" t="s">
        <v>312</v>
      </c>
      <c r="C187" s="118"/>
      <c r="D187" s="119"/>
      <c r="E187" s="12">
        <v>984</v>
      </c>
      <c r="F187" s="13" t="s">
        <v>27</v>
      </c>
      <c r="G187" s="13" t="s">
        <v>193</v>
      </c>
      <c r="H187" s="6">
        <v>244</v>
      </c>
      <c r="I187" s="6"/>
      <c r="J187" s="15">
        <f t="shared" si="14"/>
        <v>37.9</v>
      </c>
      <c r="K187" s="97">
        <f t="shared" si="14"/>
        <v>13.4</v>
      </c>
      <c r="L187" s="103">
        <f t="shared" si="10"/>
        <v>0.3535620052770449</v>
      </c>
    </row>
    <row r="188" spans="1:12" s="5" customFormat="1" ht="15.75" customHeight="1">
      <c r="A188" s="11" t="s">
        <v>706</v>
      </c>
      <c r="B188" s="120" t="s">
        <v>313</v>
      </c>
      <c r="C188" s="111"/>
      <c r="D188" s="112"/>
      <c r="E188" s="12">
        <v>984</v>
      </c>
      <c r="F188" s="13" t="s">
        <v>27</v>
      </c>
      <c r="G188" s="13" t="s">
        <v>193</v>
      </c>
      <c r="H188" s="12">
        <v>244</v>
      </c>
      <c r="I188" s="12">
        <v>220</v>
      </c>
      <c r="J188" s="19">
        <f t="shared" si="14"/>
        <v>37.9</v>
      </c>
      <c r="K188" s="99">
        <f t="shared" si="14"/>
        <v>13.4</v>
      </c>
      <c r="L188" s="103">
        <f t="shared" si="10"/>
        <v>0.3535620052770449</v>
      </c>
    </row>
    <row r="189" spans="1:12" ht="18" customHeight="1">
      <c r="A189" s="10" t="s">
        <v>707</v>
      </c>
      <c r="B189" s="113" t="s">
        <v>314</v>
      </c>
      <c r="C189" s="108"/>
      <c r="D189" s="109"/>
      <c r="E189" s="12">
        <v>984</v>
      </c>
      <c r="F189" s="13" t="s">
        <v>27</v>
      </c>
      <c r="G189" s="13" t="s">
        <v>193</v>
      </c>
      <c r="H189" s="6">
        <v>244</v>
      </c>
      <c r="I189" s="6">
        <v>226</v>
      </c>
      <c r="J189" s="15">
        <v>37.9</v>
      </c>
      <c r="K189" s="97">
        <v>13.4</v>
      </c>
      <c r="L189" s="103">
        <f t="shared" si="10"/>
        <v>0.3535620052770449</v>
      </c>
    </row>
    <row r="190" spans="1:12" s="4" customFormat="1" ht="64.5" customHeight="1">
      <c r="A190" s="20" t="s">
        <v>708</v>
      </c>
      <c r="B190" s="129" t="s">
        <v>618</v>
      </c>
      <c r="C190" s="130"/>
      <c r="D190" s="131"/>
      <c r="E190" s="16">
        <v>984</v>
      </c>
      <c r="F190" s="17" t="s">
        <v>27</v>
      </c>
      <c r="G190" s="17" t="s">
        <v>214</v>
      </c>
      <c r="H190" s="16"/>
      <c r="I190" s="16"/>
      <c r="J190" s="27">
        <f t="shared" ref="J190:K192" si="15">SUM(J191)</f>
        <v>355.9</v>
      </c>
      <c r="K190" s="98">
        <f t="shared" si="15"/>
        <v>70</v>
      </c>
      <c r="L190" s="104">
        <f t="shared" si="10"/>
        <v>0.19668446192750774</v>
      </c>
    </row>
    <row r="191" spans="1:12" s="4" customFormat="1" ht="23.25" customHeight="1">
      <c r="A191" s="10" t="s">
        <v>709</v>
      </c>
      <c r="B191" s="107" t="s">
        <v>418</v>
      </c>
      <c r="C191" s="108"/>
      <c r="D191" s="109"/>
      <c r="E191" s="6">
        <v>984</v>
      </c>
      <c r="F191" s="7" t="s">
        <v>27</v>
      </c>
      <c r="G191" s="7" t="s">
        <v>214</v>
      </c>
      <c r="H191" s="6">
        <v>200</v>
      </c>
      <c r="I191" s="6"/>
      <c r="J191" s="26">
        <f t="shared" si="15"/>
        <v>355.9</v>
      </c>
      <c r="K191" s="98">
        <f t="shared" si="15"/>
        <v>70</v>
      </c>
      <c r="L191" s="104">
        <f t="shared" si="10"/>
        <v>0.19668446192750774</v>
      </c>
    </row>
    <row r="192" spans="1:12" ht="32.25" customHeight="1">
      <c r="A192" s="10" t="s">
        <v>710</v>
      </c>
      <c r="B192" s="113" t="s">
        <v>298</v>
      </c>
      <c r="C192" s="108"/>
      <c r="D192" s="109"/>
      <c r="E192" s="6">
        <v>984</v>
      </c>
      <c r="F192" s="7" t="s">
        <v>27</v>
      </c>
      <c r="G192" s="7" t="s">
        <v>214</v>
      </c>
      <c r="H192" s="6">
        <v>240</v>
      </c>
      <c r="I192" s="6"/>
      <c r="J192" s="15">
        <f t="shared" si="15"/>
        <v>355.9</v>
      </c>
      <c r="K192" s="97">
        <f t="shared" si="15"/>
        <v>70</v>
      </c>
      <c r="L192" s="103">
        <f t="shared" si="10"/>
        <v>0.19668446192750774</v>
      </c>
    </row>
    <row r="193" spans="1:12" ht="30.75" customHeight="1">
      <c r="A193" s="10" t="s">
        <v>711</v>
      </c>
      <c r="B193" s="107" t="s">
        <v>312</v>
      </c>
      <c r="C193" s="118"/>
      <c r="D193" s="119"/>
      <c r="E193" s="6">
        <v>984</v>
      </c>
      <c r="F193" s="7" t="s">
        <v>27</v>
      </c>
      <c r="G193" s="7" t="s">
        <v>214</v>
      </c>
      <c r="H193" s="6">
        <v>244</v>
      </c>
      <c r="I193" s="6"/>
      <c r="J193" s="15">
        <f>SUM(J194+J196)</f>
        <v>355.9</v>
      </c>
      <c r="K193" s="97">
        <f>SUM(K194+K196)</f>
        <v>70</v>
      </c>
      <c r="L193" s="103">
        <f t="shared" si="10"/>
        <v>0.19668446192750774</v>
      </c>
    </row>
    <row r="194" spans="1:12" s="5" customFormat="1" ht="17.25" customHeight="1">
      <c r="A194" s="11" t="s">
        <v>712</v>
      </c>
      <c r="B194" s="120" t="s">
        <v>313</v>
      </c>
      <c r="C194" s="111"/>
      <c r="D194" s="112"/>
      <c r="E194" s="12">
        <v>984</v>
      </c>
      <c r="F194" s="13" t="s">
        <v>27</v>
      </c>
      <c r="G194" s="13" t="s">
        <v>214</v>
      </c>
      <c r="H194" s="12">
        <v>244</v>
      </c>
      <c r="I194" s="12">
        <v>220</v>
      </c>
      <c r="J194" s="19">
        <f>SUM(J195)</f>
        <v>256.89999999999998</v>
      </c>
      <c r="K194" s="99">
        <f>SUM(K195)</f>
        <v>70</v>
      </c>
      <c r="L194" s="103">
        <f t="shared" si="10"/>
        <v>0.27247956403269757</v>
      </c>
    </row>
    <row r="195" spans="1:12" ht="18" customHeight="1">
      <c r="A195" s="10" t="s">
        <v>713</v>
      </c>
      <c r="B195" s="113" t="s">
        <v>314</v>
      </c>
      <c r="C195" s="108"/>
      <c r="D195" s="109"/>
      <c r="E195" s="6">
        <v>984</v>
      </c>
      <c r="F195" s="7" t="s">
        <v>27</v>
      </c>
      <c r="G195" s="7" t="s">
        <v>214</v>
      </c>
      <c r="H195" s="6">
        <v>244</v>
      </c>
      <c r="I195" s="6">
        <v>226</v>
      </c>
      <c r="J195" s="15">
        <v>256.89999999999998</v>
      </c>
      <c r="K195" s="97">
        <v>70</v>
      </c>
      <c r="L195" s="103">
        <f t="shared" si="10"/>
        <v>0.27247956403269757</v>
      </c>
    </row>
    <row r="196" spans="1:12" ht="18" customHeight="1">
      <c r="A196" s="10" t="s">
        <v>809</v>
      </c>
      <c r="B196" s="110" t="s">
        <v>349</v>
      </c>
      <c r="C196" s="111"/>
      <c r="D196" s="112"/>
      <c r="E196" s="6">
        <v>984</v>
      </c>
      <c r="F196" s="7" t="s">
        <v>27</v>
      </c>
      <c r="G196" s="7" t="s">
        <v>214</v>
      </c>
      <c r="H196" s="6">
        <v>244</v>
      </c>
      <c r="I196" s="6">
        <v>300</v>
      </c>
      <c r="J196" s="15">
        <f>J197</f>
        <v>99</v>
      </c>
      <c r="K196" s="97">
        <f>SUM(K197)</f>
        <v>0</v>
      </c>
      <c r="L196" s="103">
        <f t="shared" si="10"/>
        <v>0</v>
      </c>
    </row>
    <row r="197" spans="1:12" ht="18" customHeight="1">
      <c r="A197" s="10" t="s">
        <v>810</v>
      </c>
      <c r="B197" s="107" t="s">
        <v>350</v>
      </c>
      <c r="C197" s="108"/>
      <c r="D197" s="109"/>
      <c r="E197" s="6">
        <v>984</v>
      </c>
      <c r="F197" s="7" t="s">
        <v>27</v>
      </c>
      <c r="G197" s="7" t="s">
        <v>214</v>
      </c>
      <c r="H197" s="6">
        <v>244</v>
      </c>
      <c r="I197" s="6">
        <v>340</v>
      </c>
      <c r="J197" s="15">
        <v>99</v>
      </c>
      <c r="K197" s="97">
        <v>0</v>
      </c>
      <c r="L197" s="103">
        <f t="shared" si="10"/>
        <v>0</v>
      </c>
    </row>
    <row r="198" spans="1:12" s="4" customFormat="1" ht="33" customHeight="1">
      <c r="A198" s="20" t="s">
        <v>714</v>
      </c>
      <c r="B198" s="129" t="s">
        <v>216</v>
      </c>
      <c r="C198" s="130"/>
      <c r="D198" s="131"/>
      <c r="E198" s="16">
        <v>984</v>
      </c>
      <c r="F198" s="17" t="s">
        <v>27</v>
      </c>
      <c r="G198" s="17" t="s">
        <v>215</v>
      </c>
      <c r="H198" s="16"/>
      <c r="I198" s="16"/>
      <c r="J198" s="27">
        <f t="shared" ref="J198:K200" si="16">SUM(J199)</f>
        <v>468.1</v>
      </c>
      <c r="K198" s="98">
        <f t="shared" si="16"/>
        <v>0</v>
      </c>
      <c r="L198" s="104">
        <f t="shared" si="10"/>
        <v>0</v>
      </c>
    </row>
    <row r="199" spans="1:12" s="4" customFormat="1" ht="18" customHeight="1">
      <c r="A199" s="10" t="s">
        <v>715</v>
      </c>
      <c r="B199" s="107" t="s">
        <v>418</v>
      </c>
      <c r="C199" s="108"/>
      <c r="D199" s="109"/>
      <c r="E199" s="6">
        <v>984</v>
      </c>
      <c r="F199" s="7" t="s">
        <v>27</v>
      </c>
      <c r="G199" s="7" t="s">
        <v>215</v>
      </c>
      <c r="H199" s="6">
        <v>200</v>
      </c>
      <c r="I199" s="16"/>
      <c r="J199" s="26">
        <f t="shared" si="16"/>
        <v>468.1</v>
      </c>
      <c r="K199" s="98">
        <f t="shared" si="16"/>
        <v>0</v>
      </c>
      <c r="L199" s="104">
        <f t="shared" si="10"/>
        <v>0</v>
      </c>
    </row>
    <row r="200" spans="1:12" ht="31.5" customHeight="1">
      <c r="A200" s="10" t="s">
        <v>716</v>
      </c>
      <c r="B200" s="113" t="s">
        <v>298</v>
      </c>
      <c r="C200" s="108"/>
      <c r="D200" s="109"/>
      <c r="E200" s="6">
        <v>984</v>
      </c>
      <c r="F200" s="7" t="s">
        <v>27</v>
      </c>
      <c r="G200" s="7" t="s">
        <v>215</v>
      </c>
      <c r="H200" s="6">
        <v>240</v>
      </c>
      <c r="I200" s="6"/>
      <c r="J200" s="15">
        <f t="shared" si="16"/>
        <v>468.1</v>
      </c>
      <c r="K200" s="97">
        <f t="shared" si="16"/>
        <v>0</v>
      </c>
      <c r="L200" s="103">
        <f t="shared" si="10"/>
        <v>0</v>
      </c>
    </row>
    <row r="201" spans="1:12" ht="32.25" customHeight="1">
      <c r="A201" s="10" t="s">
        <v>717</v>
      </c>
      <c r="B201" s="107" t="s">
        <v>312</v>
      </c>
      <c r="C201" s="118"/>
      <c r="D201" s="119"/>
      <c r="E201" s="6">
        <v>984</v>
      </c>
      <c r="F201" s="7" t="s">
        <v>27</v>
      </c>
      <c r="G201" s="7" t="s">
        <v>215</v>
      </c>
      <c r="H201" s="6">
        <v>244</v>
      </c>
      <c r="I201" s="6"/>
      <c r="J201" s="15">
        <f>SUM(J202+J204)</f>
        <v>468.1</v>
      </c>
      <c r="K201" s="97">
        <f>SUM(K202+K204)</f>
        <v>0</v>
      </c>
      <c r="L201" s="103">
        <f t="shared" ref="L201:L264" si="17">SUM(K201/J201)</f>
        <v>0</v>
      </c>
    </row>
    <row r="202" spans="1:12" s="5" customFormat="1" ht="16.5" customHeight="1">
      <c r="A202" s="11" t="s">
        <v>718</v>
      </c>
      <c r="B202" s="120" t="s">
        <v>313</v>
      </c>
      <c r="C202" s="111"/>
      <c r="D202" s="112"/>
      <c r="E202" s="12">
        <v>984</v>
      </c>
      <c r="F202" s="13" t="s">
        <v>27</v>
      </c>
      <c r="G202" s="13" t="s">
        <v>215</v>
      </c>
      <c r="H202" s="12">
        <v>244</v>
      </c>
      <c r="I202" s="12">
        <v>220</v>
      </c>
      <c r="J202" s="19">
        <f>SUM(J203)</f>
        <v>22</v>
      </c>
      <c r="K202" s="99">
        <f>SUM(K203)</f>
        <v>0</v>
      </c>
      <c r="L202" s="103">
        <f t="shared" si="17"/>
        <v>0</v>
      </c>
    </row>
    <row r="203" spans="1:12" ht="16.5" customHeight="1">
      <c r="A203" s="10" t="s">
        <v>719</v>
      </c>
      <c r="B203" s="113" t="s">
        <v>314</v>
      </c>
      <c r="C203" s="108"/>
      <c r="D203" s="109"/>
      <c r="E203" s="6">
        <v>984</v>
      </c>
      <c r="F203" s="7" t="s">
        <v>27</v>
      </c>
      <c r="G203" s="7" t="s">
        <v>215</v>
      </c>
      <c r="H203" s="6">
        <v>244</v>
      </c>
      <c r="I203" s="6">
        <v>226</v>
      </c>
      <c r="J203" s="15">
        <v>22</v>
      </c>
      <c r="K203" s="97">
        <v>0</v>
      </c>
      <c r="L203" s="103">
        <f t="shared" si="17"/>
        <v>0</v>
      </c>
    </row>
    <row r="204" spans="1:12" s="5" customFormat="1" ht="17.25" customHeight="1">
      <c r="A204" s="11" t="s">
        <v>720</v>
      </c>
      <c r="B204" s="110" t="s">
        <v>349</v>
      </c>
      <c r="C204" s="111"/>
      <c r="D204" s="112"/>
      <c r="E204" s="12">
        <v>984</v>
      </c>
      <c r="F204" s="13" t="s">
        <v>27</v>
      </c>
      <c r="G204" s="13" t="s">
        <v>215</v>
      </c>
      <c r="H204" s="12">
        <v>244</v>
      </c>
      <c r="I204" s="12">
        <v>300</v>
      </c>
      <c r="J204" s="19">
        <f>SUM(J205)</f>
        <v>446.1</v>
      </c>
      <c r="K204" s="99">
        <f>SUM(K205)</f>
        <v>0</v>
      </c>
      <c r="L204" s="103">
        <f t="shared" si="17"/>
        <v>0</v>
      </c>
    </row>
    <row r="205" spans="1:12" ht="16.5" customHeight="1">
      <c r="A205" s="10" t="s">
        <v>721</v>
      </c>
      <c r="B205" s="107" t="s">
        <v>350</v>
      </c>
      <c r="C205" s="108"/>
      <c r="D205" s="109"/>
      <c r="E205" s="6">
        <v>984</v>
      </c>
      <c r="F205" s="7" t="s">
        <v>27</v>
      </c>
      <c r="G205" s="7" t="s">
        <v>215</v>
      </c>
      <c r="H205" s="6">
        <v>244</v>
      </c>
      <c r="I205" s="6">
        <v>340</v>
      </c>
      <c r="J205" s="15">
        <v>446.1</v>
      </c>
      <c r="K205" s="97">
        <v>0</v>
      </c>
      <c r="L205" s="103">
        <f t="shared" si="17"/>
        <v>0</v>
      </c>
    </row>
    <row r="206" spans="1:12" s="4" customFormat="1" ht="46.5" customHeight="1">
      <c r="A206" s="20" t="s">
        <v>722</v>
      </c>
      <c r="B206" s="129" t="s">
        <v>223</v>
      </c>
      <c r="C206" s="130"/>
      <c r="D206" s="131"/>
      <c r="E206" s="16">
        <v>984</v>
      </c>
      <c r="F206" s="17" t="s">
        <v>27</v>
      </c>
      <c r="G206" s="17" t="s">
        <v>251</v>
      </c>
      <c r="H206" s="16"/>
      <c r="I206" s="16"/>
      <c r="J206" s="27">
        <f t="shared" ref="J206:K208" si="18">SUM(J207)</f>
        <v>108.7</v>
      </c>
      <c r="K206" s="98">
        <f t="shared" si="18"/>
        <v>6.1</v>
      </c>
      <c r="L206" s="104">
        <f t="shared" si="17"/>
        <v>5.6117755289788407E-2</v>
      </c>
    </row>
    <row r="207" spans="1:12" s="4" customFormat="1" ht="18" customHeight="1">
      <c r="A207" s="10" t="s">
        <v>723</v>
      </c>
      <c r="B207" s="107" t="s">
        <v>418</v>
      </c>
      <c r="C207" s="108"/>
      <c r="D207" s="109"/>
      <c r="E207" s="6">
        <v>984</v>
      </c>
      <c r="F207" s="7" t="s">
        <v>27</v>
      </c>
      <c r="G207" s="7" t="s">
        <v>251</v>
      </c>
      <c r="H207" s="6">
        <v>200</v>
      </c>
      <c r="I207" s="16"/>
      <c r="J207" s="26">
        <f t="shared" si="18"/>
        <v>108.7</v>
      </c>
      <c r="K207" s="98">
        <f t="shared" si="18"/>
        <v>6.1</v>
      </c>
      <c r="L207" s="104">
        <f t="shared" si="17"/>
        <v>5.6117755289788407E-2</v>
      </c>
    </row>
    <row r="208" spans="1:12" s="5" customFormat="1" ht="33" customHeight="1">
      <c r="A208" s="10" t="s">
        <v>724</v>
      </c>
      <c r="B208" s="113" t="s">
        <v>298</v>
      </c>
      <c r="C208" s="108"/>
      <c r="D208" s="109"/>
      <c r="E208" s="6">
        <v>984</v>
      </c>
      <c r="F208" s="7" t="s">
        <v>27</v>
      </c>
      <c r="G208" s="7" t="s">
        <v>251</v>
      </c>
      <c r="H208" s="6">
        <v>240</v>
      </c>
      <c r="I208" s="6"/>
      <c r="J208" s="15">
        <f t="shared" si="18"/>
        <v>108.7</v>
      </c>
      <c r="K208" s="99">
        <f t="shared" si="18"/>
        <v>6.1</v>
      </c>
      <c r="L208" s="103">
        <f t="shared" si="17"/>
        <v>5.6117755289788407E-2</v>
      </c>
    </row>
    <row r="209" spans="1:12" s="5" customFormat="1" ht="32.25" customHeight="1">
      <c r="A209" s="10" t="s">
        <v>725</v>
      </c>
      <c r="B209" s="107" t="s">
        <v>312</v>
      </c>
      <c r="C209" s="118"/>
      <c r="D209" s="119"/>
      <c r="E209" s="6">
        <v>984</v>
      </c>
      <c r="F209" s="7" t="s">
        <v>27</v>
      </c>
      <c r="G209" s="7" t="s">
        <v>251</v>
      </c>
      <c r="H209" s="6">
        <v>244</v>
      </c>
      <c r="I209" s="6"/>
      <c r="J209" s="15">
        <f>SUM(J210+J212)</f>
        <v>108.7</v>
      </c>
      <c r="K209" s="99">
        <f>SUM(K210+K212)</f>
        <v>6.1</v>
      </c>
      <c r="L209" s="103">
        <f t="shared" si="17"/>
        <v>5.6117755289788407E-2</v>
      </c>
    </row>
    <row r="210" spans="1:12" s="5" customFormat="1" ht="17.25" customHeight="1">
      <c r="A210" s="11" t="s">
        <v>726</v>
      </c>
      <c r="B210" s="120" t="s">
        <v>313</v>
      </c>
      <c r="C210" s="111"/>
      <c r="D210" s="112"/>
      <c r="E210" s="12">
        <v>984</v>
      </c>
      <c r="F210" s="13" t="s">
        <v>27</v>
      </c>
      <c r="G210" s="13" t="s">
        <v>251</v>
      </c>
      <c r="H210" s="12">
        <v>244</v>
      </c>
      <c r="I210" s="12">
        <v>220</v>
      </c>
      <c r="J210" s="19">
        <f>SUM(J211)</f>
        <v>6.7</v>
      </c>
      <c r="K210" s="99">
        <f>SUM(K211)</f>
        <v>6.1</v>
      </c>
      <c r="L210" s="103">
        <f t="shared" si="17"/>
        <v>0.91044776119402981</v>
      </c>
    </row>
    <row r="211" spans="1:12" s="5" customFormat="1" ht="17.25" customHeight="1">
      <c r="A211" s="10" t="s">
        <v>727</v>
      </c>
      <c r="B211" s="113" t="s">
        <v>314</v>
      </c>
      <c r="C211" s="108"/>
      <c r="D211" s="109"/>
      <c r="E211" s="6">
        <v>984</v>
      </c>
      <c r="F211" s="7" t="s">
        <v>27</v>
      </c>
      <c r="G211" s="7" t="s">
        <v>251</v>
      </c>
      <c r="H211" s="6">
        <v>244</v>
      </c>
      <c r="I211" s="6">
        <v>226</v>
      </c>
      <c r="J211" s="15">
        <v>6.7</v>
      </c>
      <c r="K211" s="99">
        <v>6.1</v>
      </c>
      <c r="L211" s="103">
        <f t="shared" si="17"/>
        <v>0.91044776119402981</v>
      </c>
    </row>
    <row r="212" spans="1:12" s="5" customFormat="1" ht="15.75" customHeight="1">
      <c r="A212" s="11" t="s">
        <v>728</v>
      </c>
      <c r="B212" s="110" t="s">
        <v>349</v>
      </c>
      <c r="C212" s="111"/>
      <c r="D212" s="112"/>
      <c r="E212" s="12">
        <v>984</v>
      </c>
      <c r="F212" s="13" t="s">
        <v>27</v>
      </c>
      <c r="G212" s="13" t="s">
        <v>251</v>
      </c>
      <c r="H212" s="12">
        <v>244</v>
      </c>
      <c r="I212" s="12">
        <v>300</v>
      </c>
      <c r="J212" s="19">
        <f>SUM(J213)</f>
        <v>102</v>
      </c>
      <c r="K212" s="99">
        <f>SUM(K213)</f>
        <v>0</v>
      </c>
      <c r="L212" s="103">
        <f t="shared" si="17"/>
        <v>0</v>
      </c>
    </row>
    <row r="213" spans="1:12" s="5" customFormat="1" ht="21" customHeight="1">
      <c r="A213" s="10" t="s">
        <v>729</v>
      </c>
      <c r="B213" s="113" t="s">
        <v>362</v>
      </c>
      <c r="C213" s="108"/>
      <c r="D213" s="109"/>
      <c r="E213" s="6">
        <v>984</v>
      </c>
      <c r="F213" s="7" t="s">
        <v>27</v>
      </c>
      <c r="G213" s="7" t="s">
        <v>251</v>
      </c>
      <c r="H213" s="6">
        <v>244</v>
      </c>
      <c r="I213" s="6">
        <v>340</v>
      </c>
      <c r="J213" s="15">
        <v>102</v>
      </c>
      <c r="K213" s="99">
        <v>0</v>
      </c>
      <c r="L213" s="103">
        <f t="shared" si="17"/>
        <v>0</v>
      </c>
    </row>
    <row r="214" spans="1:12" s="4" customFormat="1" ht="31.5" customHeight="1">
      <c r="A214" s="20" t="s">
        <v>738</v>
      </c>
      <c r="B214" s="129" t="s">
        <v>252</v>
      </c>
      <c r="C214" s="130"/>
      <c r="D214" s="131"/>
      <c r="E214" s="16">
        <v>984</v>
      </c>
      <c r="F214" s="17" t="s">
        <v>27</v>
      </c>
      <c r="G214" s="17" t="s">
        <v>253</v>
      </c>
      <c r="H214" s="16"/>
      <c r="I214" s="16"/>
      <c r="J214" s="27">
        <f>SUM(J216)</f>
        <v>982.8</v>
      </c>
      <c r="K214" s="98">
        <f>SUM(K215)</f>
        <v>670.80000000000007</v>
      </c>
      <c r="L214" s="104">
        <f t="shared" si="17"/>
        <v>0.68253968253968267</v>
      </c>
    </row>
    <row r="215" spans="1:12" s="4" customFormat="1" ht="18" customHeight="1">
      <c r="A215" s="10" t="s">
        <v>739</v>
      </c>
      <c r="B215" s="107" t="s">
        <v>418</v>
      </c>
      <c r="C215" s="108"/>
      <c r="D215" s="109"/>
      <c r="E215" s="6">
        <v>984</v>
      </c>
      <c r="F215" s="7" t="s">
        <v>27</v>
      </c>
      <c r="G215" s="13" t="s">
        <v>253</v>
      </c>
      <c r="H215" s="6">
        <v>200</v>
      </c>
      <c r="I215" s="16"/>
      <c r="J215" s="26">
        <f>SUM(J216)</f>
        <v>982.8</v>
      </c>
      <c r="K215" s="98">
        <f>SUM(K216)</f>
        <v>670.80000000000007</v>
      </c>
      <c r="L215" s="104">
        <f t="shared" si="17"/>
        <v>0.68253968253968267</v>
      </c>
    </row>
    <row r="216" spans="1:12" ht="30" customHeight="1">
      <c r="A216" s="10" t="s">
        <v>740</v>
      </c>
      <c r="B216" s="113" t="s">
        <v>298</v>
      </c>
      <c r="C216" s="114"/>
      <c r="D216" s="115"/>
      <c r="E216" s="6">
        <v>984</v>
      </c>
      <c r="F216" s="7" t="s">
        <v>27</v>
      </c>
      <c r="G216" s="13" t="s">
        <v>253</v>
      </c>
      <c r="H216" s="6">
        <v>240</v>
      </c>
      <c r="I216" s="6"/>
      <c r="J216" s="15">
        <f>SUM(J217)</f>
        <v>982.8</v>
      </c>
      <c r="K216" s="97">
        <f>SUM(K217)</f>
        <v>670.80000000000007</v>
      </c>
      <c r="L216" s="103">
        <f t="shared" si="17"/>
        <v>0.68253968253968267</v>
      </c>
    </row>
    <row r="217" spans="1:12" ht="30" customHeight="1">
      <c r="A217" s="10" t="s">
        <v>741</v>
      </c>
      <c r="B217" s="107" t="s">
        <v>312</v>
      </c>
      <c r="C217" s="118"/>
      <c r="D217" s="119"/>
      <c r="E217" s="6">
        <v>984</v>
      </c>
      <c r="F217" s="7" t="s">
        <v>27</v>
      </c>
      <c r="G217" s="13" t="s">
        <v>253</v>
      </c>
      <c r="H217" s="6">
        <v>244</v>
      </c>
      <c r="I217" s="6"/>
      <c r="J217" s="15">
        <f>SUM(J218+J221)</f>
        <v>982.8</v>
      </c>
      <c r="K217" s="97">
        <f>SUM(K218+K221)</f>
        <v>670.80000000000007</v>
      </c>
      <c r="L217" s="103">
        <f t="shared" si="17"/>
        <v>0.68253968253968267</v>
      </c>
    </row>
    <row r="218" spans="1:12" s="5" customFormat="1" ht="19.5" customHeight="1">
      <c r="A218" s="11" t="s">
        <v>742</v>
      </c>
      <c r="B218" s="120" t="s">
        <v>313</v>
      </c>
      <c r="C218" s="111"/>
      <c r="D218" s="112"/>
      <c r="E218" s="12">
        <v>984</v>
      </c>
      <c r="F218" s="13" t="s">
        <v>27</v>
      </c>
      <c r="G218" s="13" t="s">
        <v>253</v>
      </c>
      <c r="H218" s="12">
        <v>244</v>
      </c>
      <c r="I218" s="12">
        <v>220</v>
      </c>
      <c r="J218" s="19">
        <f>SUM(J219:J220)</f>
        <v>808.3</v>
      </c>
      <c r="K218" s="99">
        <f>SUM(K219:K220)</f>
        <v>542.70000000000005</v>
      </c>
      <c r="L218" s="103">
        <f t="shared" si="17"/>
        <v>0.67140913027341342</v>
      </c>
    </row>
    <row r="219" spans="1:12" ht="18.75" customHeight="1">
      <c r="A219" s="10" t="s">
        <v>743</v>
      </c>
      <c r="B219" s="113" t="s">
        <v>317</v>
      </c>
      <c r="C219" s="108"/>
      <c r="D219" s="109"/>
      <c r="E219" s="6">
        <v>984</v>
      </c>
      <c r="F219" s="7" t="s">
        <v>27</v>
      </c>
      <c r="G219" s="13" t="s">
        <v>253</v>
      </c>
      <c r="H219" s="6">
        <v>244</v>
      </c>
      <c r="I219" s="6">
        <v>221</v>
      </c>
      <c r="J219" s="15">
        <v>60</v>
      </c>
      <c r="K219" s="97">
        <v>45</v>
      </c>
      <c r="L219" s="103">
        <f t="shared" si="17"/>
        <v>0.75</v>
      </c>
    </row>
    <row r="220" spans="1:12" ht="23.25" customHeight="1">
      <c r="A220" s="10" t="s">
        <v>744</v>
      </c>
      <c r="B220" s="113" t="s">
        <v>314</v>
      </c>
      <c r="C220" s="108"/>
      <c r="D220" s="109"/>
      <c r="E220" s="6">
        <v>984</v>
      </c>
      <c r="F220" s="7" t="s">
        <v>27</v>
      </c>
      <c r="G220" s="13" t="s">
        <v>253</v>
      </c>
      <c r="H220" s="6">
        <v>244</v>
      </c>
      <c r="I220" s="6">
        <v>226</v>
      </c>
      <c r="J220" s="15">
        <v>748.3</v>
      </c>
      <c r="K220" s="97">
        <v>497.7</v>
      </c>
      <c r="L220" s="103">
        <f t="shared" si="17"/>
        <v>0.66510757717492985</v>
      </c>
    </row>
    <row r="221" spans="1:12" s="5" customFormat="1" ht="18.75" customHeight="1">
      <c r="A221" s="11" t="s">
        <v>745</v>
      </c>
      <c r="B221" s="110" t="s">
        <v>349</v>
      </c>
      <c r="C221" s="111"/>
      <c r="D221" s="112"/>
      <c r="E221" s="12">
        <v>984</v>
      </c>
      <c r="F221" s="13" t="s">
        <v>27</v>
      </c>
      <c r="G221" s="13" t="s">
        <v>253</v>
      </c>
      <c r="H221" s="12">
        <v>244</v>
      </c>
      <c r="I221" s="12">
        <v>300</v>
      </c>
      <c r="J221" s="19">
        <f>SUM(J222)</f>
        <v>174.5</v>
      </c>
      <c r="K221" s="99">
        <f>SUM(K222)</f>
        <v>128.1</v>
      </c>
      <c r="L221" s="103">
        <f t="shared" si="17"/>
        <v>0.73409742120343835</v>
      </c>
    </row>
    <row r="222" spans="1:12" ht="18" customHeight="1">
      <c r="A222" s="11" t="s">
        <v>746</v>
      </c>
      <c r="B222" s="107" t="s">
        <v>350</v>
      </c>
      <c r="C222" s="108"/>
      <c r="D222" s="109"/>
      <c r="E222" s="6">
        <v>984</v>
      </c>
      <c r="F222" s="7" t="s">
        <v>27</v>
      </c>
      <c r="G222" s="13" t="s">
        <v>253</v>
      </c>
      <c r="H222" s="6">
        <v>244</v>
      </c>
      <c r="I222" s="6">
        <v>340</v>
      </c>
      <c r="J222" s="15">
        <v>174.5</v>
      </c>
      <c r="K222" s="97">
        <v>128.1</v>
      </c>
      <c r="L222" s="103">
        <f t="shared" si="17"/>
        <v>0.73409742120343835</v>
      </c>
    </row>
    <row r="223" spans="1:12" ht="33" customHeight="1">
      <c r="A223" s="20" t="s">
        <v>747</v>
      </c>
      <c r="B223" s="123" t="s">
        <v>748</v>
      </c>
      <c r="C223" s="209"/>
      <c r="D223" s="210"/>
      <c r="E223" s="16">
        <v>984</v>
      </c>
      <c r="F223" s="17" t="s">
        <v>27</v>
      </c>
      <c r="G223" s="17" t="s">
        <v>749</v>
      </c>
      <c r="H223" s="16"/>
      <c r="I223" s="16"/>
      <c r="J223" s="27">
        <f>J224</f>
        <v>51.3</v>
      </c>
      <c r="K223" s="101">
        <f>SUM(K224)</f>
        <v>51.2</v>
      </c>
      <c r="L223" s="104">
        <f t="shared" si="17"/>
        <v>0.99805068226120863</v>
      </c>
    </row>
    <row r="224" spans="1:12" ht="18" customHeight="1">
      <c r="A224" s="11" t="s">
        <v>750</v>
      </c>
      <c r="B224" s="107" t="s">
        <v>418</v>
      </c>
      <c r="C224" s="108"/>
      <c r="D224" s="109"/>
      <c r="E224" s="6">
        <v>984</v>
      </c>
      <c r="F224" s="7" t="s">
        <v>27</v>
      </c>
      <c r="G224" s="13" t="s">
        <v>749</v>
      </c>
      <c r="H224" s="6">
        <v>200</v>
      </c>
      <c r="I224" s="6"/>
      <c r="J224" s="15">
        <f>J225</f>
        <v>51.3</v>
      </c>
      <c r="K224" s="97">
        <f>SUM(K225)</f>
        <v>51.2</v>
      </c>
      <c r="L224" s="103">
        <f t="shared" si="17"/>
        <v>0.99805068226120863</v>
      </c>
    </row>
    <row r="225" spans="1:12" ht="18" customHeight="1">
      <c r="A225" s="11" t="s">
        <v>751</v>
      </c>
      <c r="B225" s="113" t="s">
        <v>298</v>
      </c>
      <c r="C225" s="114"/>
      <c r="D225" s="115"/>
      <c r="E225" s="6">
        <v>984</v>
      </c>
      <c r="F225" s="7" t="s">
        <v>27</v>
      </c>
      <c r="G225" s="13" t="s">
        <v>749</v>
      </c>
      <c r="H225" s="6">
        <v>240</v>
      </c>
      <c r="I225" s="6"/>
      <c r="J225" s="15">
        <f>J226</f>
        <v>51.3</v>
      </c>
      <c r="K225" s="97">
        <f>SUM(K226)</f>
        <v>51.2</v>
      </c>
      <c r="L225" s="103">
        <f t="shared" si="17"/>
        <v>0.99805068226120863</v>
      </c>
    </row>
    <row r="226" spans="1:12" ht="18" customHeight="1">
      <c r="A226" s="11" t="s">
        <v>752</v>
      </c>
      <c r="B226" s="107" t="s">
        <v>312</v>
      </c>
      <c r="C226" s="118"/>
      <c r="D226" s="119"/>
      <c r="E226" s="6">
        <v>984</v>
      </c>
      <c r="F226" s="7" t="s">
        <v>27</v>
      </c>
      <c r="G226" s="13" t="s">
        <v>749</v>
      </c>
      <c r="H226" s="6">
        <v>244</v>
      </c>
      <c r="I226" s="6"/>
      <c r="J226" s="15">
        <f>J227</f>
        <v>51.3</v>
      </c>
      <c r="K226" s="97">
        <f>SUM(K227)</f>
        <v>51.2</v>
      </c>
      <c r="L226" s="103">
        <f t="shared" si="17"/>
        <v>0.99805068226120863</v>
      </c>
    </row>
    <row r="227" spans="1:12" ht="18" customHeight="1">
      <c r="A227" s="11" t="s">
        <v>753</v>
      </c>
      <c r="B227" s="120" t="s">
        <v>340</v>
      </c>
      <c r="C227" s="111"/>
      <c r="D227" s="112"/>
      <c r="E227" s="6">
        <v>984</v>
      </c>
      <c r="F227" s="7" t="s">
        <v>27</v>
      </c>
      <c r="G227" s="13" t="s">
        <v>749</v>
      </c>
      <c r="H227" s="6">
        <v>244</v>
      </c>
      <c r="I227" s="6">
        <v>290</v>
      </c>
      <c r="J227" s="15">
        <v>51.3</v>
      </c>
      <c r="K227" s="97">
        <v>51.2</v>
      </c>
      <c r="L227" s="103">
        <f t="shared" si="17"/>
        <v>0.99805068226120863</v>
      </c>
    </row>
    <row r="228" spans="1:12" s="5" customFormat="1" ht="36.75" customHeight="1">
      <c r="A228" s="9" t="s">
        <v>46</v>
      </c>
      <c r="B228" s="147" t="s">
        <v>47</v>
      </c>
      <c r="C228" s="147"/>
      <c r="D228" s="147"/>
      <c r="E228" s="2">
        <v>984</v>
      </c>
      <c r="F228" s="3" t="s">
        <v>48</v>
      </c>
      <c r="G228" s="7"/>
      <c r="H228" s="6"/>
      <c r="I228" s="6"/>
      <c r="J228" s="26">
        <f>SUM(J229)</f>
        <v>561.29999999999995</v>
      </c>
      <c r="K228" s="98">
        <f>SUM(K229)</f>
        <v>252.3</v>
      </c>
      <c r="L228" s="104">
        <f t="shared" si="17"/>
        <v>0.44949225013361843</v>
      </c>
    </row>
    <row r="229" spans="1:12" ht="34.5" customHeight="1">
      <c r="A229" s="16" t="s">
        <v>49</v>
      </c>
      <c r="B229" s="146" t="s">
        <v>644</v>
      </c>
      <c r="C229" s="146"/>
      <c r="D229" s="146"/>
      <c r="E229" s="16">
        <v>984</v>
      </c>
      <c r="F229" s="17" t="s">
        <v>50</v>
      </c>
      <c r="G229" s="17"/>
      <c r="H229" s="16"/>
      <c r="I229" s="16"/>
      <c r="J229" s="27">
        <f>SUM(J230+J238)</f>
        <v>561.29999999999995</v>
      </c>
      <c r="K229" s="101">
        <f>SUM(K230+K238)</f>
        <v>252.3</v>
      </c>
      <c r="L229" s="104">
        <f t="shared" si="17"/>
        <v>0.44949225013361843</v>
      </c>
    </row>
    <row r="230" spans="1:12" s="8" customFormat="1" ht="126" customHeight="1">
      <c r="A230" s="20" t="s">
        <v>51</v>
      </c>
      <c r="B230" s="129" t="s">
        <v>292</v>
      </c>
      <c r="C230" s="130"/>
      <c r="D230" s="131"/>
      <c r="E230" s="16">
        <v>984</v>
      </c>
      <c r="F230" s="17" t="s">
        <v>50</v>
      </c>
      <c r="G230" s="17" t="s">
        <v>52</v>
      </c>
      <c r="H230" s="16"/>
      <c r="I230" s="16"/>
      <c r="J230" s="27">
        <f t="shared" ref="J230:K233" si="19">SUM(J231)</f>
        <v>236.5</v>
      </c>
      <c r="K230" s="101">
        <f t="shared" si="19"/>
        <v>68.400000000000006</v>
      </c>
      <c r="L230" s="104">
        <f t="shared" si="17"/>
        <v>0.28921775898520086</v>
      </c>
    </row>
    <row r="231" spans="1:12" ht="20.25" customHeight="1">
      <c r="A231" s="10" t="s">
        <v>274</v>
      </c>
      <c r="B231" s="107" t="s">
        <v>418</v>
      </c>
      <c r="C231" s="108"/>
      <c r="D231" s="109"/>
      <c r="E231" s="6">
        <v>984</v>
      </c>
      <c r="F231" s="7" t="s">
        <v>50</v>
      </c>
      <c r="G231" s="7" t="s">
        <v>52</v>
      </c>
      <c r="H231" s="6">
        <v>200</v>
      </c>
      <c r="I231" s="6"/>
      <c r="J231" s="15">
        <f t="shared" si="19"/>
        <v>236.5</v>
      </c>
      <c r="K231" s="97">
        <f t="shared" si="19"/>
        <v>68.400000000000006</v>
      </c>
      <c r="L231" s="103">
        <f t="shared" si="17"/>
        <v>0.28921775898520086</v>
      </c>
    </row>
    <row r="232" spans="1:12" s="5" customFormat="1" ht="31.5" customHeight="1">
      <c r="A232" s="10" t="s">
        <v>352</v>
      </c>
      <c r="B232" s="113" t="s">
        <v>298</v>
      </c>
      <c r="C232" s="114"/>
      <c r="D232" s="115"/>
      <c r="E232" s="6">
        <v>984</v>
      </c>
      <c r="F232" s="7" t="s">
        <v>50</v>
      </c>
      <c r="G232" s="7" t="s">
        <v>52</v>
      </c>
      <c r="H232" s="6">
        <v>240</v>
      </c>
      <c r="I232" s="6"/>
      <c r="J232" s="15">
        <f t="shared" si="19"/>
        <v>236.5</v>
      </c>
      <c r="K232" s="99">
        <f t="shared" si="19"/>
        <v>68.400000000000006</v>
      </c>
      <c r="L232" s="103">
        <f t="shared" si="17"/>
        <v>0.28921775898520086</v>
      </c>
    </row>
    <row r="233" spans="1:12" s="5" customFormat="1" ht="30.75" customHeight="1">
      <c r="A233" s="10" t="s">
        <v>353</v>
      </c>
      <c r="B233" s="107" t="s">
        <v>312</v>
      </c>
      <c r="C233" s="118"/>
      <c r="D233" s="119"/>
      <c r="E233" s="6">
        <v>984</v>
      </c>
      <c r="F233" s="7" t="s">
        <v>50</v>
      </c>
      <c r="G233" s="7" t="s">
        <v>52</v>
      </c>
      <c r="H233" s="6">
        <v>244</v>
      </c>
      <c r="I233" s="6"/>
      <c r="J233" s="15">
        <f t="shared" si="19"/>
        <v>236.5</v>
      </c>
      <c r="K233" s="99">
        <f t="shared" si="19"/>
        <v>68.400000000000006</v>
      </c>
      <c r="L233" s="103">
        <f t="shared" si="17"/>
        <v>0.28921775898520086</v>
      </c>
    </row>
    <row r="234" spans="1:12" s="5" customFormat="1" ht="15.75" customHeight="1">
      <c r="A234" s="11" t="s">
        <v>354</v>
      </c>
      <c r="B234" s="120" t="s">
        <v>313</v>
      </c>
      <c r="C234" s="111"/>
      <c r="D234" s="112"/>
      <c r="E234" s="12">
        <v>984</v>
      </c>
      <c r="F234" s="13" t="s">
        <v>50</v>
      </c>
      <c r="G234" s="13" t="s">
        <v>52</v>
      </c>
      <c r="H234" s="12">
        <v>244</v>
      </c>
      <c r="I234" s="12">
        <v>220</v>
      </c>
      <c r="J234" s="19">
        <f>SUM(J235:J237)</f>
        <v>236.5</v>
      </c>
      <c r="K234" s="99">
        <f>SUM(K235:K237)</f>
        <v>68.400000000000006</v>
      </c>
      <c r="L234" s="103">
        <f t="shared" si="17"/>
        <v>0.28921775898520086</v>
      </c>
    </row>
    <row r="235" spans="1:12" s="5" customFormat="1" ht="14.25" customHeight="1">
      <c r="A235" s="10" t="s">
        <v>590</v>
      </c>
      <c r="B235" s="113" t="s">
        <v>317</v>
      </c>
      <c r="C235" s="108"/>
      <c r="D235" s="109"/>
      <c r="E235" s="6">
        <v>984</v>
      </c>
      <c r="F235" s="7" t="s">
        <v>50</v>
      </c>
      <c r="G235" s="7" t="s">
        <v>52</v>
      </c>
      <c r="H235" s="6">
        <v>244</v>
      </c>
      <c r="I235" s="6">
        <v>221</v>
      </c>
      <c r="J235" s="15">
        <v>4.4000000000000004</v>
      </c>
      <c r="K235" s="99">
        <v>2.5</v>
      </c>
      <c r="L235" s="103">
        <f t="shared" si="17"/>
        <v>0.56818181818181812</v>
      </c>
    </row>
    <row r="236" spans="1:12" s="5" customFormat="1" ht="17.25" customHeight="1">
      <c r="A236" s="10" t="s">
        <v>593</v>
      </c>
      <c r="B236" s="113" t="s">
        <v>361</v>
      </c>
      <c r="C236" s="108"/>
      <c r="D236" s="109"/>
      <c r="E236" s="6">
        <v>984</v>
      </c>
      <c r="F236" s="7" t="s">
        <v>50</v>
      </c>
      <c r="G236" s="7" t="s">
        <v>52</v>
      </c>
      <c r="H236" s="6">
        <v>244</v>
      </c>
      <c r="I236" s="6">
        <v>225</v>
      </c>
      <c r="J236" s="15">
        <v>43.1</v>
      </c>
      <c r="K236" s="99">
        <v>21.5</v>
      </c>
      <c r="L236" s="103">
        <f t="shared" si="17"/>
        <v>0.49883990719257537</v>
      </c>
    </row>
    <row r="237" spans="1:12" s="5" customFormat="1" ht="18" customHeight="1">
      <c r="A237" s="10" t="s">
        <v>594</v>
      </c>
      <c r="B237" s="113" t="s">
        <v>314</v>
      </c>
      <c r="C237" s="108"/>
      <c r="D237" s="109"/>
      <c r="E237" s="6">
        <v>984</v>
      </c>
      <c r="F237" s="7" t="s">
        <v>50</v>
      </c>
      <c r="G237" s="7" t="s">
        <v>52</v>
      </c>
      <c r="H237" s="6">
        <v>244</v>
      </c>
      <c r="I237" s="6">
        <v>226</v>
      </c>
      <c r="J237" s="15">
        <v>189</v>
      </c>
      <c r="K237" s="99">
        <v>44.4</v>
      </c>
      <c r="L237" s="103">
        <f t="shared" si="17"/>
        <v>0.23492063492063492</v>
      </c>
    </row>
    <row r="238" spans="1:12" s="8" customFormat="1" ht="84.75" customHeight="1">
      <c r="A238" s="20" t="s">
        <v>53</v>
      </c>
      <c r="B238" s="129" t="s">
        <v>226</v>
      </c>
      <c r="C238" s="130"/>
      <c r="D238" s="131"/>
      <c r="E238" s="16">
        <v>984</v>
      </c>
      <c r="F238" s="17" t="s">
        <v>50</v>
      </c>
      <c r="G238" s="17" t="s">
        <v>54</v>
      </c>
      <c r="H238" s="16">
        <v>200</v>
      </c>
      <c r="I238" s="16"/>
      <c r="J238" s="27">
        <f t="shared" ref="J238:K240" si="20">SUM(J239)</f>
        <v>324.8</v>
      </c>
      <c r="K238" s="101">
        <f t="shared" si="20"/>
        <v>183.9</v>
      </c>
      <c r="L238" s="104">
        <f t="shared" si="17"/>
        <v>0.56619458128078815</v>
      </c>
    </row>
    <row r="239" spans="1:12" ht="30" customHeight="1">
      <c r="A239" s="10" t="s">
        <v>287</v>
      </c>
      <c r="B239" s="113" t="s">
        <v>298</v>
      </c>
      <c r="C239" s="114"/>
      <c r="D239" s="115"/>
      <c r="E239" s="6">
        <v>984</v>
      </c>
      <c r="F239" s="7" t="s">
        <v>50</v>
      </c>
      <c r="G239" s="7" t="s">
        <v>54</v>
      </c>
      <c r="H239" s="6">
        <v>240</v>
      </c>
      <c r="I239" s="6"/>
      <c r="J239" s="15">
        <f t="shared" si="20"/>
        <v>324.8</v>
      </c>
      <c r="K239" s="97">
        <f t="shared" si="20"/>
        <v>183.9</v>
      </c>
      <c r="L239" s="103">
        <f t="shared" si="17"/>
        <v>0.56619458128078815</v>
      </c>
    </row>
    <row r="240" spans="1:12" ht="34.5" customHeight="1">
      <c r="A240" s="10" t="s">
        <v>380</v>
      </c>
      <c r="B240" s="107" t="s">
        <v>312</v>
      </c>
      <c r="C240" s="118"/>
      <c r="D240" s="119"/>
      <c r="E240" s="6">
        <v>984</v>
      </c>
      <c r="F240" s="7" t="s">
        <v>50</v>
      </c>
      <c r="G240" s="7" t="s">
        <v>54</v>
      </c>
      <c r="H240" s="6">
        <v>244</v>
      </c>
      <c r="I240" s="6"/>
      <c r="J240" s="15">
        <f t="shared" si="20"/>
        <v>324.8</v>
      </c>
      <c r="K240" s="97">
        <f t="shared" si="20"/>
        <v>183.9</v>
      </c>
      <c r="L240" s="103">
        <f t="shared" si="17"/>
        <v>0.56619458128078815</v>
      </c>
    </row>
    <row r="241" spans="1:12" s="5" customFormat="1" ht="15.75" customHeight="1">
      <c r="A241" s="11" t="s">
        <v>381</v>
      </c>
      <c r="B241" s="120" t="s">
        <v>313</v>
      </c>
      <c r="C241" s="111"/>
      <c r="D241" s="112"/>
      <c r="E241" s="12">
        <v>984</v>
      </c>
      <c r="F241" s="13" t="s">
        <v>50</v>
      </c>
      <c r="G241" s="13" t="s">
        <v>54</v>
      </c>
      <c r="H241" s="12">
        <v>244</v>
      </c>
      <c r="I241" s="12">
        <v>220</v>
      </c>
      <c r="J241" s="19">
        <f>SUM(J242:J243)</f>
        <v>324.8</v>
      </c>
      <c r="K241" s="99">
        <f>SUM(K242:K243)</f>
        <v>183.9</v>
      </c>
      <c r="L241" s="103">
        <f t="shared" si="17"/>
        <v>0.56619458128078815</v>
      </c>
    </row>
    <row r="242" spans="1:12" ht="20.25" customHeight="1">
      <c r="A242" s="10" t="s">
        <v>382</v>
      </c>
      <c r="B242" s="113" t="s">
        <v>361</v>
      </c>
      <c r="C242" s="108"/>
      <c r="D242" s="109"/>
      <c r="E242" s="6">
        <v>984</v>
      </c>
      <c r="F242" s="7" t="s">
        <v>50</v>
      </c>
      <c r="G242" s="7" t="s">
        <v>54</v>
      </c>
      <c r="H242" s="6">
        <v>244</v>
      </c>
      <c r="I242" s="6">
        <v>225</v>
      </c>
      <c r="J242" s="15">
        <v>120</v>
      </c>
      <c r="K242" s="97">
        <v>72</v>
      </c>
      <c r="L242" s="103">
        <f t="shared" si="17"/>
        <v>0.6</v>
      </c>
    </row>
    <row r="243" spans="1:12" ht="20.25" customHeight="1">
      <c r="A243" s="10" t="s">
        <v>383</v>
      </c>
      <c r="B243" s="113" t="s">
        <v>314</v>
      </c>
      <c r="C243" s="108"/>
      <c r="D243" s="109"/>
      <c r="E243" s="6">
        <v>984</v>
      </c>
      <c r="F243" s="7" t="s">
        <v>50</v>
      </c>
      <c r="G243" s="7" t="s">
        <v>54</v>
      </c>
      <c r="H243" s="6">
        <v>244</v>
      </c>
      <c r="I243" s="6">
        <v>226</v>
      </c>
      <c r="J243" s="15">
        <v>204.8</v>
      </c>
      <c r="K243" s="97">
        <v>111.9</v>
      </c>
      <c r="L243" s="103">
        <f t="shared" si="17"/>
        <v>0.54638671875</v>
      </c>
    </row>
    <row r="244" spans="1:12" s="5" customFormat="1" ht="18.75" customHeight="1">
      <c r="A244" s="9" t="s">
        <v>55</v>
      </c>
      <c r="B244" s="132" t="s">
        <v>56</v>
      </c>
      <c r="C244" s="133"/>
      <c r="D244" s="134"/>
      <c r="E244" s="2">
        <v>984</v>
      </c>
      <c r="F244" s="3" t="s">
        <v>57</v>
      </c>
      <c r="G244" s="3"/>
      <c r="H244" s="6"/>
      <c r="I244" s="6"/>
      <c r="J244" s="26">
        <f>SUM(J245+J251+J258)</f>
        <v>83262.700000000012</v>
      </c>
      <c r="K244" s="98">
        <f>SUM(K245+K251+K258)</f>
        <v>46597.3</v>
      </c>
      <c r="L244" s="104">
        <f t="shared" si="17"/>
        <v>0.55964195251895499</v>
      </c>
    </row>
    <row r="245" spans="1:12" ht="21" customHeight="1">
      <c r="A245" s="20" t="s">
        <v>58</v>
      </c>
      <c r="B245" s="234" t="s">
        <v>155</v>
      </c>
      <c r="C245" s="235"/>
      <c r="D245" s="236"/>
      <c r="E245" s="16">
        <v>984</v>
      </c>
      <c r="F245" s="17" t="s">
        <v>153</v>
      </c>
      <c r="G245" s="17"/>
      <c r="H245" s="12"/>
      <c r="I245" s="12"/>
      <c r="J245" s="27">
        <f t="shared" ref="J245:K249" si="21">SUM(J246)</f>
        <v>1713.1</v>
      </c>
      <c r="K245" s="101">
        <f t="shared" si="21"/>
        <v>1705.9</v>
      </c>
      <c r="L245" s="104">
        <f t="shared" si="17"/>
        <v>0.99579709298931773</v>
      </c>
    </row>
    <row r="246" spans="1:12" s="4" customFormat="1" ht="110.25" customHeight="1">
      <c r="A246" s="20" t="s">
        <v>59</v>
      </c>
      <c r="B246" s="234" t="s">
        <v>291</v>
      </c>
      <c r="C246" s="237"/>
      <c r="D246" s="238"/>
      <c r="E246" s="16">
        <v>984</v>
      </c>
      <c r="F246" s="17" t="s">
        <v>153</v>
      </c>
      <c r="G246" s="17" t="s">
        <v>154</v>
      </c>
      <c r="H246" s="16"/>
      <c r="I246" s="16"/>
      <c r="J246" s="27">
        <f t="shared" si="21"/>
        <v>1713.1</v>
      </c>
      <c r="K246" s="98">
        <f t="shared" si="21"/>
        <v>1705.9</v>
      </c>
      <c r="L246" s="103">
        <f t="shared" si="17"/>
        <v>0.99579709298931773</v>
      </c>
    </row>
    <row r="247" spans="1:12" ht="30.75" customHeight="1">
      <c r="A247" s="10" t="s">
        <v>60</v>
      </c>
      <c r="B247" s="174" t="s">
        <v>595</v>
      </c>
      <c r="C247" s="175"/>
      <c r="D247" s="176"/>
      <c r="E247" s="6">
        <v>984</v>
      </c>
      <c r="F247" s="7" t="s">
        <v>153</v>
      </c>
      <c r="G247" s="7" t="s">
        <v>154</v>
      </c>
      <c r="H247" s="6">
        <v>600</v>
      </c>
      <c r="I247" s="6"/>
      <c r="J247" s="15">
        <f t="shared" si="21"/>
        <v>1713.1</v>
      </c>
      <c r="K247" s="97">
        <f t="shared" si="21"/>
        <v>1705.9</v>
      </c>
      <c r="L247" s="103">
        <f t="shared" si="17"/>
        <v>0.99579709298931773</v>
      </c>
    </row>
    <row r="248" spans="1:12" s="5" customFormat="1" ht="31.5" customHeight="1">
      <c r="A248" s="10" t="s">
        <v>384</v>
      </c>
      <c r="B248" s="174" t="s">
        <v>249</v>
      </c>
      <c r="C248" s="242"/>
      <c r="D248" s="243"/>
      <c r="E248" s="6">
        <v>984</v>
      </c>
      <c r="F248" s="7" t="s">
        <v>153</v>
      </c>
      <c r="G248" s="7" t="s">
        <v>154</v>
      </c>
      <c r="H248" s="6">
        <v>630</v>
      </c>
      <c r="I248" s="6"/>
      <c r="J248" s="15">
        <f t="shared" si="21"/>
        <v>1713.1</v>
      </c>
      <c r="K248" s="99">
        <f t="shared" si="21"/>
        <v>1705.9</v>
      </c>
      <c r="L248" s="103">
        <f t="shared" si="17"/>
        <v>0.99579709298931773</v>
      </c>
    </row>
    <row r="249" spans="1:12" s="5" customFormat="1" ht="19.5" customHeight="1">
      <c r="A249" s="10" t="s">
        <v>385</v>
      </c>
      <c r="B249" s="110" t="s">
        <v>378</v>
      </c>
      <c r="C249" s="141"/>
      <c r="D249" s="142"/>
      <c r="E249" s="6">
        <v>984</v>
      </c>
      <c r="F249" s="7" t="s">
        <v>153</v>
      </c>
      <c r="G249" s="7" t="s">
        <v>154</v>
      </c>
      <c r="H249" s="6">
        <v>630</v>
      </c>
      <c r="I249" s="6">
        <v>240</v>
      </c>
      <c r="J249" s="15">
        <f t="shared" si="21"/>
        <v>1713.1</v>
      </c>
      <c r="K249" s="99">
        <f t="shared" si="21"/>
        <v>1705.9</v>
      </c>
      <c r="L249" s="103">
        <f t="shared" si="17"/>
        <v>0.99579709298931773</v>
      </c>
    </row>
    <row r="250" spans="1:12" s="5" customFormat="1" ht="33" customHeight="1">
      <c r="A250" s="10" t="s">
        <v>596</v>
      </c>
      <c r="B250" s="107" t="s">
        <v>379</v>
      </c>
      <c r="C250" s="118"/>
      <c r="D250" s="119"/>
      <c r="E250" s="6">
        <v>984</v>
      </c>
      <c r="F250" s="7" t="s">
        <v>153</v>
      </c>
      <c r="G250" s="7" t="s">
        <v>154</v>
      </c>
      <c r="H250" s="6">
        <v>630</v>
      </c>
      <c r="I250" s="6">
        <v>242</v>
      </c>
      <c r="J250" s="15">
        <v>1713.1</v>
      </c>
      <c r="K250" s="99">
        <v>1705.9</v>
      </c>
      <c r="L250" s="103">
        <f t="shared" si="17"/>
        <v>0.99579709298931773</v>
      </c>
    </row>
    <row r="251" spans="1:12" s="5" customFormat="1" ht="17.25" customHeight="1">
      <c r="A251" s="20" t="s">
        <v>61</v>
      </c>
      <c r="B251" s="234" t="s">
        <v>174</v>
      </c>
      <c r="C251" s="237"/>
      <c r="D251" s="238"/>
      <c r="E251" s="16">
        <v>984</v>
      </c>
      <c r="F251" s="17" t="s">
        <v>175</v>
      </c>
      <c r="G251" s="17"/>
      <c r="H251" s="16"/>
      <c r="I251" s="16"/>
      <c r="J251" s="27">
        <f>J252</f>
        <v>81404.600000000006</v>
      </c>
      <c r="K251" s="98">
        <f t="shared" ref="K251:K256" si="22">SUM(K252)</f>
        <v>44891.4</v>
      </c>
      <c r="L251" s="104">
        <f t="shared" si="17"/>
        <v>0.55146023689078993</v>
      </c>
    </row>
    <row r="252" spans="1:12" s="8" customFormat="1" ht="65.25" customHeight="1">
      <c r="A252" s="20" t="s">
        <v>64</v>
      </c>
      <c r="B252" s="123" t="s">
        <v>228</v>
      </c>
      <c r="C252" s="124"/>
      <c r="D252" s="125"/>
      <c r="E252" s="16">
        <v>984</v>
      </c>
      <c r="F252" s="17" t="s">
        <v>175</v>
      </c>
      <c r="G252" s="17" t="s">
        <v>176</v>
      </c>
      <c r="H252" s="16"/>
      <c r="I252" s="16"/>
      <c r="J252" s="27">
        <f>SUM(J253)</f>
        <v>81404.600000000006</v>
      </c>
      <c r="K252" s="101">
        <f t="shared" si="22"/>
        <v>44891.4</v>
      </c>
      <c r="L252" s="103">
        <f t="shared" si="17"/>
        <v>0.55146023689078993</v>
      </c>
    </row>
    <row r="253" spans="1:12" s="8" customFormat="1" ht="16.5" customHeight="1">
      <c r="A253" s="10" t="s">
        <v>65</v>
      </c>
      <c r="B253" s="239" t="s">
        <v>418</v>
      </c>
      <c r="C253" s="240"/>
      <c r="D253" s="241"/>
      <c r="E253" s="6">
        <v>984</v>
      </c>
      <c r="F253" s="7" t="s">
        <v>175</v>
      </c>
      <c r="G253" s="7" t="s">
        <v>176</v>
      </c>
      <c r="H253" s="16">
        <v>200</v>
      </c>
      <c r="I253" s="16"/>
      <c r="J253" s="27">
        <f>SUM(J254)</f>
        <v>81404.600000000006</v>
      </c>
      <c r="K253" s="101">
        <f t="shared" si="22"/>
        <v>44891.4</v>
      </c>
      <c r="L253" s="103">
        <f t="shared" si="17"/>
        <v>0.55146023689078993</v>
      </c>
    </row>
    <row r="254" spans="1:12" s="5" customFormat="1" ht="31.5" customHeight="1">
      <c r="A254" s="10" t="s">
        <v>386</v>
      </c>
      <c r="B254" s="107" t="s">
        <v>298</v>
      </c>
      <c r="C254" s="121"/>
      <c r="D254" s="122"/>
      <c r="E254" s="6">
        <v>984</v>
      </c>
      <c r="F254" s="7" t="s">
        <v>175</v>
      </c>
      <c r="G254" s="7" t="s">
        <v>176</v>
      </c>
      <c r="H254" s="6">
        <v>240</v>
      </c>
      <c r="I254" s="6"/>
      <c r="J254" s="15">
        <f>SUM(J255)</f>
        <v>81404.600000000006</v>
      </c>
      <c r="K254" s="99">
        <f t="shared" si="22"/>
        <v>44891.4</v>
      </c>
      <c r="L254" s="103">
        <f t="shared" si="17"/>
        <v>0.55146023689078993</v>
      </c>
    </row>
    <row r="255" spans="1:12" s="5" customFormat="1" ht="31.5" customHeight="1">
      <c r="A255" s="10" t="s">
        <v>387</v>
      </c>
      <c r="B255" s="107" t="s">
        <v>312</v>
      </c>
      <c r="C255" s="118"/>
      <c r="D255" s="119"/>
      <c r="E255" s="6">
        <v>984</v>
      </c>
      <c r="F255" s="7" t="s">
        <v>175</v>
      </c>
      <c r="G255" s="7" t="s">
        <v>176</v>
      </c>
      <c r="H255" s="6">
        <v>244</v>
      </c>
      <c r="I255" s="6"/>
      <c r="J255" s="15">
        <f>SUM(J256)</f>
        <v>81404.600000000006</v>
      </c>
      <c r="K255" s="99">
        <f t="shared" si="22"/>
        <v>44891.4</v>
      </c>
      <c r="L255" s="103">
        <f t="shared" si="17"/>
        <v>0.55146023689078993</v>
      </c>
    </row>
    <row r="256" spans="1:12" s="5" customFormat="1" ht="21" customHeight="1">
      <c r="A256" s="11" t="s">
        <v>388</v>
      </c>
      <c r="B256" s="110" t="s">
        <v>313</v>
      </c>
      <c r="C256" s="141"/>
      <c r="D256" s="142"/>
      <c r="E256" s="12">
        <v>984</v>
      </c>
      <c r="F256" s="13" t="s">
        <v>175</v>
      </c>
      <c r="G256" s="13" t="s">
        <v>176</v>
      </c>
      <c r="H256" s="12">
        <v>244</v>
      </c>
      <c r="I256" s="12">
        <v>220</v>
      </c>
      <c r="J256" s="19">
        <f>SUM(J257)</f>
        <v>81404.600000000006</v>
      </c>
      <c r="K256" s="99">
        <f t="shared" si="22"/>
        <v>44891.4</v>
      </c>
      <c r="L256" s="103">
        <f t="shared" si="17"/>
        <v>0.55146023689078993</v>
      </c>
    </row>
    <row r="257" spans="1:12" s="5" customFormat="1" ht="17.25" customHeight="1">
      <c r="A257" s="10" t="s">
        <v>597</v>
      </c>
      <c r="B257" s="107" t="s">
        <v>314</v>
      </c>
      <c r="C257" s="118"/>
      <c r="D257" s="119"/>
      <c r="E257" s="6">
        <v>984</v>
      </c>
      <c r="F257" s="7" t="s">
        <v>175</v>
      </c>
      <c r="G257" s="7" t="s">
        <v>176</v>
      </c>
      <c r="H257" s="6">
        <v>244</v>
      </c>
      <c r="I257" s="6">
        <v>226</v>
      </c>
      <c r="J257" s="15">
        <v>81404.600000000006</v>
      </c>
      <c r="K257" s="99">
        <v>44891.4</v>
      </c>
      <c r="L257" s="103">
        <f t="shared" si="17"/>
        <v>0.55146023689078993</v>
      </c>
    </row>
    <row r="258" spans="1:12" ht="17.25" customHeight="1">
      <c r="A258" s="20" t="s">
        <v>152</v>
      </c>
      <c r="B258" s="146" t="s">
        <v>62</v>
      </c>
      <c r="C258" s="146"/>
      <c r="D258" s="146"/>
      <c r="E258" s="16">
        <v>984</v>
      </c>
      <c r="F258" s="17" t="s">
        <v>63</v>
      </c>
      <c r="G258" s="12"/>
      <c r="H258" s="12"/>
      <c r="I258" s="12"/>
      <c r="J258" s="27">
        <f>J259</f>
        <v>145</v>
      </c>
      <c r="K258" s="101">
        <v>0</v>
      </c>
      <c r="L258" s="104">
        <f t="shared" si="17"/>
        <v>0</v>
      </c>
    </row>
    <row r="259" spans="1:12" s="8" customFormat="1" ht="51" customHeight="1">
      <c r="A259" s="20" t="s">
        <v>288</v>
      </c>
      <c r="B259" s="129" t="s">
        <v>254</v>
      </c>
      <c r="C259" s="130"/>
      <c r="D259" s="131"/>
      <c r="E259" s="16">
        <v>984</v>
      </c>
      <c r="F259" s="17" t="s">
        <v>63</v>
      </c>
      <c r="G259" s="16">
        <v>3450100</v>
      </c>
      <c r="H259" s="16"/>
      <c r="I259" s="16"/>
      <c r="J259" s="27">
        <f>SUM(J260)</f>
        <v>145</v>
      </c>
      <c r="K259" s="101">
        <v>0</v>
      </c>
      <c r="L259" s="103">
        <f t="shared" si="17"/>
        <v>0</v>
      </c>
    </row>
    <row r="260" spans="1:12" ht="19.5" customHeight="1">
      <c r="A260" s="10" t="s">
        <v>289</v>
      </c>
      <c r="B260" s="107" t="s">
        <v>418</v>
      </c>
      <c r="C260" s="108"/>
      <c r="D260" s="109"/>
      <c r="E260" s="6">
        <v>984</v>
      </c>
      <c r="F260" s="7" t="s">
        <v>63</v>
      </c>
      <c r="G260" s="6">
        <v>3450100</v>
      </c>
      <c r="H260" s="6">
        <v>200</v>
      </c>
      <c r="I260" s="6"/>
      <c r="J260" s="15">
        <f>SUM(J261)</f>
        <v>145</v>
      </c>
      <c r="K260" s="97">
        <v>0</v>
      </c>
      <c r="L260" s="103">
        <f t="shared" si="17"/>
        <v>0</v>
      </c>
    </row>
    <row r="261" spans="1:12" ht="32.25" customHeight="1">
      <c r="A261" s="10" t="s">
        <v>389</v>
      </c>
      <c r="B261" s="150" t="s">
        <v>298</v>
      </c>
      <c r="C261" s="150"/>
      <c r="D261" s="150"/>
      <c r="E261" s="6">
        <v>984</v>
      </c>
      <c r="F261" s="7" t="s">
        <v>63</v>
      </c>
      <c r="G261" s="6">
        <v>3450100</v>
      </c>
      <c r="H261" s="6">
        <v>240</v>
      </c>
      <c r="I261" s="6"/>
      <c r="J261" s="15">
        <f>SUM(J262)</f>
        <v>145</v>
      </c>
      <c r="K261" s="97">
        <v>0</v>
      </c>
      <c r="L261" s="103">
        <f t="shared" si="17"/>
        <v>0</v>
      </c>
    </row>
    <row r="262" spans="1:12" ht="31.5" customHeight="1">
      <c r="A262" s="10" t="s">
        <v>390</v>
      </c>
      <c r="B262" s="107" t="s">
        <v>312</v>
      </c>
      <c r="C262" s="108"/>
      <c r="D262" s="109"/>
      <c r="E262" s="6">
        <v>984</v>
      </c>
      <c r="F262" s="7" t="s">
        <v>63</v>
      </c>
      <c r="G262" s="6">
        <v>3450100</v>
      </c>
      <c r="H262" s="6">
        <v>244</v>
      </c>
      <c r="I262" s="6"/>
      <c r="J262" s="15">
        <f>SUM(J263)</f>
        <v>145</v>
      </c>
      <c r="K262" s="97">
        <v>0</v>
      </c>
      <c r="L262" s="103">
        <f t="shared" si="17"/>
        <v>0</v>
      </c>
    </row>
    <row r="263" spans="1:12" s="5" customFormat="1" ht="21.75" customHeight="1">
      <c r="A263" s="11" t="s">
        <v>391</v>
      </c>
      <c r="B263" s="120" t="s">
        <v>313</v>
      </c>
      <c r="C263" s="111"/>
      <c r="D263" s="112"/>
      <c r="E263" s="12">
        <v>984</v>
      </c>
      <c r="F263" s="13" t="s">
        <v>63</v>
      </c>
      <c r="G263" s="12">
        <v>3450100</v>
      </c>
      <c r="H263" s="12">
        <v>244</v>
      </c>
      <c r="I263" s="12">
        <v>220</v>
      </c>
      <c r="J263" s="19">
        <f>SUM(J264)</f>
        <v>145</v>
      </c>
      <c r="K263" s="99">
        <v>0</v>
      </c>
      <c r="L263" s="103">
        <f t="shared" si="17"/>
        <v>0</v>
      </c>
    </row>
    <row r="264" spans="1:12" ht="18.75" customHeight="1">
      <c r="A264" s="10" t="s">
        <v>598</v>
      </c>
      <c r="B264" s="113" t="s">
        <v>314</v>
      </c>
      <c r="C264" s="108"/>
      <c r="D264" s="109"/>
      <c r="E264" s="6">
        <v>984</v>
      </c>
      <c r="F264" s="7" t="s">
        <v>63</v>
      </c>
      <c r="G264" s="6">
        <v>3450100</v>
      </c>
      <c r="H264" s="6">
        <v>244</v>
      </c>
      <c r="I264" s="6">
        <v>226</v>
      </c>
      <c r="J264" s="15">
        <v>145</v>
      </c>
      <c r="K264" s="97">
        <v>0</v>
      </c>
      <c r="L264" s="103">
        <f t="shared" si="17"/>
        <v>0</v>
      </c>
    </row>
    <row r="265" spans="1:12" s="5" customFormat="1" ht="21.75" customHeight="1">
      <c r="A265" s="9" t="s">
        <v>127</v>
      </c>
      <c r="B265" s="186" t="s">
        <v>123</v>
      </c>
      <c r="C265" s="248"/>
      <c r="D265" s="249"/>
      <c r="E265" s="2">
        <v>984</v>
      </c>
      <c r="F265" s="3" t="s">
        <v>126</v>
      </c>
      <c r="G265" s="2"/>
      <c r="H265" s="2"/>
      <c r="I265" s="2"/>
      <c r="J265" s="26">
        <f>J266</f>
        <v>141781.4</v>
      </c>
      <c r="K265" s="98">
        <f>SUM(K266)</f>
        <v>52190.599999999991</v>
      </c>
      <c r="L265" s="104">
        <f t="shared" ref="L265:L328" si="23">SUM(K265/J265)</f>
        <v>0.36810611264947302</v>
      </c>
    </row>
    <row r="266" spans="1:12" ht="20.25" customHeight="1">
      <c r="A266" s="9" t="s">
        <v>124</v>
      </c>
      <c r="B266" s="132" t="s">
        <v>128</v>
      </c>
      <c r="C266" s="133"/>
      <c r="D266" s="134"/>
      <c r="E266" s="2">
        <v>984</v>
      </c>
      <c r="F266" s="3" t="s">
        <v>66</v>
      </c>
      <c r="G266" s="6"/>
      <c r="H266" s="6"/>
      <c r="I266" s="6"/>
      <c r="J266" s="26">
        <f>SUM(J267+ J289+J319+J334+J385+J391+J369+J377)</f>
        <v>141781.4</v>
      </c>
      <c r="K266" s="101">
        <f>SUM(K267+K289+K319+K334+K369+K377+K385+K391)</f>
        <v>52190.599999999991</v>
      </c>
      <c r="L266" s="104">
        <f t="shared" si="23"/>
        <v>0.36810611264947302</v>
      </c>
    </row>
    <row r="267" spans="1:12" s="8" customFormat="1" ht="33" customHeight="1">
      <c r="A267" s="20" t="s">
        <v>129</v>
      </c>
      <c r="B267" s="129" t="s">
        <v>196</v>
      </c>
      <c r="C267" s="229"/>
      <c r="D267" s="230"/>
      <c r="E267" s="16">
        <v>984</v>
      </c>
      <c r="F267" s="17" t="s">
        <v>66</v>
      </c>
      <c r="G267" s="59" t="s">
        <v>136</v>
      </c>
      <c r="H267" s="17"/>
      <c r="I267" s="17"/>
      <c r="J267" s="27">
        <f>SUM(J268+J280)</f>
        <v>14167.900000000001</v>
      </c>
      <c r="K267" s="101">
        <f>SUM(K268+K280)</f>
        <v>4239.7</v>
      </c>
      <c r="L267" s="103">
        <f t="shared" si="23"/>
        <v>0.29924688909436115</v>
      </c>
    </row>
    <row r="268" spans="1:12" s="5" customFormat="1" ht="110.25" customHeight="1">
      <c r="A268" s="11" t="s">
        <v>130</v>
      </c>
      <c r="B268" s="231" t="s">
        <v>229</v>
      </c>
      <c r="C268" s="136"/>
      <c r="D268" s="137"/>
      <c r="E268" s="24">
        <v>984</v>
      </c>
      <c r="F268" s="28" t="s">
        <v>66</v>
      </c>
      <c r="G268" s="28" t="s">
        <v>197</v>
      </c>
      <c r="H268" s="28"/>
      <c r="I268" s="28"/>
      <c r="J268" s="27">
        <f>SUM(J269+J276)</f>
        <v>12276.6</v>
      </c>
      <c r="K268" s="98">
        <f>SUM(K269+K276)</f>
        <v>2478</v>
      </c>
      <c r="L268" s="104">
        <f t="shared" si="23"/>
        <v>0.20184741703729045</v>
      </c>
    </row>
    <row r="269" spans="1:12" s="5" customFormat="1" ht="17.25" customHeight="1">
      <c r="A269" s="11" t="s">
        <v>255</v>
      </c>
      <c r="B269" s="145" t="s">
        <v>418</v>
      </c>
      <c r="C269" s="160"/>
      <c r="D269" s="161"/>
      <c r="E269" s="37">
        <v>984</v>
      </c>
      <c r="F269" s="29" t="s">
        <v>66</v>
      </c>
      <c r="G269" s="29" t="s">
        <v>197</v>
      </c>
      <c r="H269" s="28" t="s">
        <v>415</v>
      </c>
      <c r="I269" s="28"/>
      <c r="J269" s="19">
        <f>SUM(J270)</f>
        <v>11827.5</v>
      </c>
      <c r="K269" s="99">
        <f>SUM(K270)</f>
        <v>2029</v>
      </c>
      <c r="L269" s="103">
        <f t="shared" si="23"/>
        <v>0.17154935531600085</v>
      </c>
    </row>
    <row r="270" spans="1:12" ht="31.5" customHeight="1">
      <c r="A270" s="10" t="s">
        <v>392</v>
      </c>
      <c r="B270" s="126" t="s">
        <v>298</v>
      </c>
      <c r="C270" s="224"/>
      <c r="D270" s="225"/>
      <c r="E270" s="37">
        <v>984</v>
      </c>
      <c r="F270" s="29" t="s">
        <v>66</v>
      </c>
      <c r="G270" s="29" t="s">
        <v>197</v>
      </c>
      <c r="H270" s="29" t="s">
        <v>294</v>
      </c>
      <c r="I270" s="29"/>
      <c r="J270" s="15">
        <f>SUM(J271)</f>
        <v>11827.5</v>
      </c>
      <c r="K270" s="97">
        <f>SUM(K271)</f>
        <v>2029</v>
      </c>
      <c r="L270" s="103">
        <f t="shared" si="23"/>
        <v>0.17154935531600085</v>
      </c>
    </row>
    <row r="271" spans="1:12" ht="31.5" customHeight="1">
      <c r="A271" s="10" t="s">
        <v>393</v>
      </c>
      <c r="B271" s="145" t="s">
        <v>312</v>
      </c>
      <c r="C271" s="127"/>
      <c r="D271" s="128"/>
      <c r="E271" s="37">
        <v>984</v>
      </c>
      <c r="F271" s="29" t="s">
        <v>66</v>
      </c>
      <c r="G271" s="29" t="s">
        <v>197</v>
      </c>
      <c r="H271" s="29" t="s">
        <v>341</v>
      </c>
      <c r="I271" s="29"/>
      <c r="J271" s="15">
        <f>SUM(J272+J274)</f>
        <v>11827.5</v>
      </c>
      <c r="K271" s="97">
        <f>SUM(K272+K274)</f>
        <v>2029</v>
      </c>
      <c r="L271" s="103">
        <f t="shared" si="23"/>
        <v>0.17154935531600085</v>
      </c>
    </row>
    <row r="272" spans="1:12" s="5" customFormat="1" ht="18" customHeight="1">
      <c r="A272" s="11" t="s">
        <v>394</v>
      </c>
      <c r="B272" s="228" t="s">
        <v>313</v>
      </c>
      <c r="C272" s="226"/>
      <c r="D272" s="227"/>
      <c r="E272" s="24">
        <v>984</v>
      </c>
      <c r="F272" s="28" t="s">
        <v>66</v>
      </c>
      <c r="G272" s="28" t="s">
        <v>197</v>
      </c>
      <c r="H272" s="28" t="s">
        <v>341</v>
      </c>
      <c r="I272" s="28" t="s">
        <v>342</v>
      </c>
      <c r="J272" s="19">
        <f>SUM(J273)</f>
        <v>11794.4</v>
      </c>
      <c r="K272" s="99">
        <f>SUM(K273)</f>
        <v>2029</v>
      </c>
      <c r="L272" s="103">
        <f t="shared" si="23"/>
        <v>0.17203079427524928</v>
      </c>
    </row>
    <row r="273" spans="1:12" ht="18.75" customHeight="1">
      <c r="A273" s="10" t="s">
        <v>599</v>
      </c>
      <c r="B273" s="126" t="s">
        <v>314</v>
      </c>
      <c r="C273" s="127"/>
      <c r="D273" s="128"/>
      <c r="E273" s="37">
        <v>984</v>
      </c>
      <c r="F273" s="29" t="s">
        <v>66</v>
      </c>
      <c r="G273" s="29" t="s">
        <v>197</v>
      </c>
      <c r="H273" s="29" t="s">
        <v>341</v>
      </c>
      <c r="I273" s="29" t="s">
        <v>351</v>
      </c>
      <c r="J273" s="15">
        <v>11794.4</v>
      </c>
      <c r="K273" s="97">
        <v>2029</v>
      </c>
      <c r="L273" s="103">
        <f t="shared" si="23"/>
        <v>0.17203079427524928</v>
      </c>
    </row>
    <row r="274" spans="1:12" ht="18.75" customHeight="1">
      <c r="A274" s="10" t="s">
        <v>799</v>
      </c>
      <c r="B274" s="110" t="s">
        <v>349</v>
      </c>
      <c r="C274" s="111"/>
      <c r="D274" s="112"/>
      <c r="E274" s="37">
        <v>984</v>
      </c>
      <c r="F274" s="29" t="s">
        <v>66</v>
      </c>
      <c r="G274" s="29" t="s">
        <v>197</v>
      </c>
      <c r="H274" s="29" t="s">
        <v>341</v>
      </c>
      <c r="I274" s="29" t="s">
        <v>344</v>
      </c>
      <c r="J274" s="15">
        <f>J275</f>
        <v>33.1</v>
      </c>
      <c r="K274" s="97">
        <f>SUM(K275)</f>
        <v>0</v>
      </c>
      <c r="L274" s="103">
        <f t="shared" si="23"/>
        <v>0</v>
      </c>
    </row>
    <row r="275" spans="1:12" ht="18.75" customHeight="1">
      <c r="A275" s="10" t="s">
        <v>800</v>
      </c>
      <c r="B275" s="107" t="s">
        <v>350</v>
      </c>
      <c r="C275" s="108"/>
      <c r="D275" s="109"/>
      <c r="E275" s="37">
        <v>984</v>
      </c>
      <c r="F275" s="29" t="s">
        <v>66</v>
      </c>
      <c r="G275" s="29" t="s">
        <v>197</v>
      </c>
      <c r="H275" s="29" t="s">
        <v>341</v>
      </c>
      <c r="I275" s="29" t="s">
        <v>345</v>
      </c>
      <c r="J275" s="15">
        <v>33.1</v>
      </c>
      <c r="K275" s="97">
        <v>0</v>
      </c>
      <c r="L275" s="103">
        <f t="shared" si="23"/>
        <v>0</v>
      </c>
    </row>
    <row r="276" spans="1:12" ht="18.75" customHeight="1">
      <c r="A276" s="11" t="s">
        <v>805</v>
      </c>
      <c r="B276" s="107" t="s">
        <v>550</v>
      </c>
      <c r="C276" s="118"/>
      <c r="D276" s="119"/>
      <c r="E276" s="37">
        <v>984</v>
      </c>
      <c r="F276" s="29" t="s">
        <v>66</v>
      </c>
      <c r="G276" s="29" t="s">
        <v>197</v>
      </c>
      <c r="H276" s="29" t="s">
        <v>524</v>
      </c>
      <c r="I276" s="29"/>
      <c r="J276" s="15">
        <f t="shared" ref="J276:K278" si="24">SUM(J277)</f>
        <v>449.1</v>
      </c>
      <c r="K276" s="97">
        <f t="shared" si="24"/>
        <v>449</v>
      </c>
      <c r="L276" s="103">
        <f t="shared" si="23"/>
        <v>0.99977733244266309</v>
      </c>
    </row>
    <row r="277" spans="1:12" ht="18.75" customHeight="1">
      <c r="A277" s="11" t="s">
        <v>806</v>
      </c>
      <c r="B277" s="107" t="s">
        <v>300</v>
      </c>
      <c r="C277" s="118"/>
      <c r="D277" s="119"/>
      <c r="E277" s="37">
        <v>984</v>
      </c>
      <c r="F277" s="29" t="s">
        <v>66</v>
      </c>
      <c r="G277" s="29" t="s">
        <v>197</v>
      </c>
      <c r="H277" s="29" t="s">
        <v>293</v>
      </c>
      <c r="I277" s="29"/>
      <c r="J277" s="15">
        <f t="shared" si="24"/>
        <v>449.1</v>
      </c>
      <c r="K277" s="97">
        <f t="shared" si="24"/>
        <v>449</v>
      </c>
      <c r="L277" s="103">
        <f t="shared" si="23"/>
        <v>0.99977733244266309</v>
      </c>
    </row>
    <row r="278" spans="1:12" ht="18.75" customHeight="1">
      <c r="A278" s="11" t="s">
        <v>807</v>
      </c>
      <c r="B278" s="107" t="s">
        <v>770</v>
      </c>
      <c r="C278" s="118"/>
      <c r="D278" s="119"/>
      <c r="E278" s="37">
        <v>984</v>
      </c>
      <c r="F278" s="29" t="s">
        <v>66</v>
      </c>
      <c r="G278" s="29" t="s">
        <v>197</v>
      </c>
      <c r="H278" s="29" t="s">
        <v>335</v>
      </c>
      <c r="I278" s="29"/>
      <c r="J278" s="15">
        <f t="shared" si="24"/>
        <v>449.1</v>
      </c>
      <c r="K278" s="97">
        <f t="shared" si="24"/>
        <v>449</v>
      </c>
      <c r="L278" s="103">
        <f t="shared" si="23"/>
        <v>0.99977733244266309</v>
      </c>
    </row>
    <row r="279" spans="1:12" ht="18.75" customHeight="1">
      <c r="A279" s="11" t="s">
        <v>808</v>
      </c>
      <c r="B279" s="110" t="s">
        <v>340</v>
      </c>
      <c r="C279" s="141"/>
      <c r="D279" s="142"/>
      <c r="E279" s="37">
        <v>984</v>
      </c>
      <c r="F279" s="29" t="s">
        <v>66</v>
      </c>
      <c r="G279" s="29" t="s">
        <v>197</v>
      </c>
      <c r="H279" s="29" t="s">
        <v>335</v>
      </c>
      <c r="I279" s="29" t="s">
        <v>336</v>
      </c>
      <c r="J279" s="15">
        <v>449.1</v>
      </c>
      <c r="K279" s="97">
        <v>449</v>
      </c>
      <c r="L279" s="103">
        <f t="shared" si="23"/>
        <v>0.99977733244266309</v>
      </c>
    </row>
    <row r="280" spans="1:12" s="5" customFormat="1" ht="79.5" customHeight="1">
      <c r="A280" s="11" t="s">
        <v>256</v>
      </c>
      <c r="B280" s="231" t="s">
        <v>230</v>
      </c>
      <c r="C280" s="232"/>
      <c r="D280" s="233"/>
      <c r="E280" s="24">
        <v>984</v>
      </c>
      <c r="F280" s="28" t="s">
        <v>66</v>
      </c>
      <c r="G280" s="28" t="s">
        <v>201</v>
      </c>
      <c r="H280" s="28"/>
      <c r="I280" s="28"/>
      <c r="J280" s="27">
        <f t="shared" ref="J280:K282" si="25">SUM(J281)</f>
        <v>1891.3000000000002</v>
      </c>
      <c r="K280" s="98">
        <f t="shared" si="25"/>
        <v>1761.6999999999998</v>
      </c>
      <c r="L280" s="104">
        <f t="shared" si="23"/>
        <v>0.93147570454184936</v>
      </c>
    </row>
    <row r="281" spans="1:12" s="5" customFormat="1" ht="21.75" customHeight="1">
      <c r="A281" s="11" t="s">
        <v>257</v>
      </c>
      <c r="B281" s="145" t="s">
        <v>418</v>
      </c>
      <c r="C281" s="160"/>
      <c r="D281" s="161"/>
      <c r="E281" s="37">
        <v>984</v>
      </c>
      <c r="F281" s="29" t="s">
        <v>66</v>
      </c>
      <c r="G281" s="29" t="s">
        <v>201</v>
      </c>
      <c r="H281" s="28" t="s">
        <v>415</v>
      </c>
      <c r="I281" s="28"/>
      <c r="J281" s="27">
        <f t="shared" si="25"/>
        <v>1891.3000000000002</v>
      </c>
      <c r="K281" s="98">
        <f t="shared" si="25"/>
        <v>1761.6999999999998</v>
      </c>
      <c r="L281" s="104">
        <f t="shared" si="23"/>
        <v>0.93147570454184936</v>
      </c>
    </row>
    <row r="282" spans="1:12" ht="31.5" customHeight="1">
      <c r="A282" s="10" t="s">
        <v>396</v>
      </c>
      <c r="B282" s="126" t="s">
        <v>298</v>
      </c>
      <c r="C282" s="224"/>
      <c r="D282" s="225"/>
      <c r="E282" s="37">
        <v>984</v>
      </c>
      <c r="F282" s="29" t="s">
        <v>66</v>
      </c>
      <c r="G282" s="29" t="s">
        <v>201</v>
      </c>
      <c r="H282" s="29" t="s">
        <v>294</v>
      </c>
      <c r="I282" s="29"/>
      <c r="J282" s="15">
        <f t="shared" si="25"/>
        <v>1891.3000000000002</v>
      </c>
      <c r="K282" s="97">
        <f t="shared" si="25"/>
        <v>1761.6999999999998</v>
      </c>
      <c r="L282" s="103">
        <f t="shared" si="23"/>
        <v>0.93147570454184936</v>
      </c>
    </row>
    <row r="283" spans="1:12" ht="33.75" customHeight="1">
      <c r="A283" s="72" t="s">
        <v>397</v>
      </c>
      <c r="B283" s="145" t="s">
        <v>312</v>
      </c>
      <c r="C283" s="127"/>
      <c r="D283" s="128"/>
      <c r="E283" s="37">
        <v>984</v>
      </c>
      <c r="F283" s="29" t="s">
        <v>66</v>
      </c>
      <c r="G283" s="29" t="s">
        <v>201</v>
      </c>
      <c r="H283" s="73" t="s">
        <v>341</v>
      </c>
      <c r="I283" s="73"/>
      <c r="J283" s="74">
        <f>SUM(J284+J287)</f>
        <v>1891.3000000000002</v>
      </c>
      <c r="K283" s="97">
        <f>SUM(K284+K287)</f>
        <v>1761.6999999999998</v>
      </c>
      <c r="L283" s="103">
        <f t="shared" si="23"/>
        <v>0.93147570454184936</v>
      </c>
    </row>
    <row r="284" spans="1:12" s="5" customFormat="1" ht="15" customHeight="1">
      <c r="A284" s="75" t="s">
        <v>398</v>
      </c>
      <c r="B284" s="228" t="s">
        <v>313</v>
      </c>
      <c r="C284" s="226"/>
      <c r="D284" s="227"/>
      <c r="E284" s="24">
        <v>984</v>
      </c>
      <c r="F284" s="28" t="s">
        <v>66</v>
      </c>
      <c r="G284" s="28" t="s">
        <v>201</v>
      </c>
      <c r="H284" s="76" t="s">
        <v>341</v>
      </c>
      <c r="I284" s="76" t="s">
        <v>342</v>
      </c>
      <c r="J284" s="77">
        <f>SUM(J285:J286)</f>
        <v>383.1</v>
      </c>
      <c r="K284" s="99">
        <f>SUM(K285:K286)</f>
        <v>350.6</v>
      </c>
      <c r="L284" s="103">
        <f t="shared" si="23"/>
        <v>0.91516575306708436</v>
      </c>
    </row>
    <row r="285" spans="1:12" ht="18" customHeight="1">
      <c r="A285" s="72" t="s">
        <v>600</v>
      </c>
      <c r="B285" s="126" t="s">
        <v>361</v>
      </c>
      <c r="C285" s="127"/>
      <c r="D285" s="128"/>
      <c r="E285" s="37">
        <v>984</v>
      </c>
      <c r="F285" s="29" t="s">
        <v>66</v>
      </c>
      <c r="G285" s="29" t="s">
        <v>201</v>
      </c>
      <c r="H285" s="73" t="s">
        <v>341</v>
      </c>
      <c r="I285" s="73" t="s">
        <v>395</v>
      </c>
      <c r="J285" s="74">
        <v>368.1</v>
      </c>
      <c r="K285" s="97">
        <v>335.6</v>
      </c>
      <c r="L285" s="103">
        <f t="shared" si="23"/>
        <v>0.91170877478945944</v>
      </c>
    </row>
    <row r="286" spans="1:12" ht="16.5" customHeight="1">
      <c r="A286" s="72" t="s">
        <v>601</v>
      </c>
      <c r="B286" s="126" t="s">
        <v>314</v>
      </c>
      <c r="C286" s="127"/>
      <c r="D286" s="128"/>
      <c r="E286" s="37">
        <v>984</v>
      </c>
      <c r="F286" s="29" t="s">
        <v>66</v>
      </c>
      <c r="G286" s="29" t="s">
        <v>201</v>
      </c>
      <c r="H286" s="73" t="s">
        <v>341</v>
      </c>
      <c r="I286" s="73" t="s">
        <v>351</v>
      </c>
      <c r="J286" s="74">
        <v>15</v>
      </c>
      <c r="K286" s="97">
        <v>15</v>
      </c>
      <c r="L286" s="103">
        <f t="shared" si="23"/>
        <v>1</v>
      </c>
    </row>
    <row r="287" spans="1:12" s="5" customFormat="1" ht="18" customHeight="1">
      <c r="A287" s="75" t="s">
        <v>399</v>
      </c>
      <c r="B287" s="157" t="s">
        <v>349</v>
      </c>
      <c r="C287" s="226"/>
      <c r="D287" s="227"/>
      <c r="E287" s="24">
        <v>984</v>
      </c>
      <c r="F287" s="28" t="s">
        <v>66</v>
      </c>
      <c r="G287" s="28" t="s">
        <v>201</v>
      </c>
      <c r="H287" s="76" t="s">
        <v>341</v>
      </c>
      <c r="I287" s="76" t="s">
        <v>344</v>
      </c>
      <c r="J287" s="77">
        <f>SUM(J288)</f>
        <v>1508.2</v>
      </c>
      <c r="K287" s="99">
        <f>SUM(K288)</f>
        <v>1411.1</v>
      </c>
      <c r="L287" s="103">
        <f t="shared" si="23"/>
        <v>0.93561861822039505</v>
      </c>
    </row>
    <row r="288" spans="1:12" ht="15.75">
      <c r="A288" s="72" t="s">
        <v>602</v>
      </c>
      <c r="B288" s="126" t="s">
        <v>362</v>
      </c>
      <c r="C288" s="127"/>
      <c r="D288" s="128"/>
      <c r="E288" s="37">
        <v>984</v>
      </c>
      <c r="F288" s="29" t="s">
        <v>66</v>
      </c>
      <c r="G288" s="29" t="s">
        <v>201</v>
      </c>
      <c r="H288" s="29" t="s">
        <v>341</v>
      </c>
      <c r="I288" s="29" t="s">
        <v>296</v>
      </c>
      <c r="J288" s="15">
        <v>1508.2</v>
      </c>
      <c r="K288" s="97">
        <v>1411.1</v>
      </c>
      <c r="L288" s="103">
        <f t="shared" si="23"/>
        <v>0.93561861822039505</v>
      </c>
    </row>
    <row r="289" spans="1:12" s="8" customFormat="1" ht="49.5" customHeight="1">
      <c r="A289" s="94" t="s">
        <v>637</v>
      </c>
      <c r="B289" s="123" t="s">
        <v>157</v>
      </c>
      <c r="C289" s="116"/>
      <c r="D289" s="117"/>
      <c r="E289" s="90">
        <v>984</v>
      </c>
      <c r="F289" s="91" t="s">
        <v>66</v>
      </c>
      <c r="G289" s="95" t="s">
        <v>635</v>
      </c>
      <c r="H289" s="92"/>
      <c r="I289" s="92"/>
      <c r="J289" s="93">
        <f>SUM(J290+J296+J313+J302+J308)</f>
        <v>55080</v>
      </c>
      <c r="K289" s="101">
        <f>SUM(K290+K296+K302+K308+K313)</f>
        <v>35839.1</v>
      </c>
      <c r="L289" s="103">
        <f t="shared" si="23"/>
        <v>0.65067356572258528</v>
      </c>
    </row>
    <row r="290" spans="1:12" s="4" customFormat="1" ht="145.5" customHeight="1">
      <c r="A290" s="20" t="s">
        <v>131</v>
      </c>
      <c r="B290" s="123" t="s">
        <v>232</v>
      </c>
      <c r="C290" s="130"/>
      <c r="D290" s="131"/>
      <c r="E290" s="81">
        <v>984</v>
      </c>
      <c r="F290" s="82" t="s">
        <v>66</v>
      </c>
      <c r="G290" s="82" t="s">
        <v>177</v>
      </c>
      <c r="H290" s="82"/>
      <c r="I290" s="82"/>
      <c r="J290" s="27">
        <f>SUM(J291)</f>
        <v>705.2</v>
      </c>
      <c r="K290" s="98">
        <f>SUM(K291)</f>
        <v>443.6</v>
      </c>
      <c r="L290" s="103">
        <f t="shared" si="23"/>
        <v>0.62904140669313668</v>
      </c>
    </row>
    <row r="291" spans="1:12" ht="16.5" customHeight="1">
      <c r="A291" s="10" t="s">
        <v>198</v>
      </c>
      <c r="B291" s="107" t="s">
        <v>418</v>
      </c>
      <c r="C291" s="118"/>
      <c r="D291" s="119"/>
      <c r="E291" s="25">
        <v>984</v>
      </c>
      <c r="F291" s="30" t="s">
        <v>66</v>
      </c>
      <c r="G291" s="30" t="s">
        <v>177</v>
      </c>
      <c r="H291" s="30" t="s">
        <v>415</v>
      </c>
      <c r="I291" s="30"/>
      <c r="J291" s="15">
        <f>SUM(J292)</f>
        <v>705.2</v>
      </c>
      <c r="K291" s="97">
        <f>SUM(K292)</f>
        <v>443.6</v>
      </c>
      <c r="L291" s="103">
        <f t="shared" si="23"/>
        <v>0.62904140669313668</v>
      </c>
    </row>
    <row r="292" spans="1:12" ht="30.75" customHeight="1">
      <c r="A292" s="10" t="s">
        <v>400</v>
      </c>
      <c r="B292" s="113" t="s">
        <v>298</v>
      </c>
      <c r="C292" s="114"/>
      <c r="D292" s="115"/>
      <c r="E292" s="25">
        <v>984</v>
      </c>
      <c r="F292" s="30" t="s">
        <v>66</v>
      </c>
      <c r="G292" s="30" t="s">
        <v>177</v>
      </c>
      <c r="H292" s="30" t="s">
        <v>294</v>
      </c>
      <c r="I292" s="30"/>
      <c r="J292" s="15">
        <f>J293</f>
        <v>705.2</v>
      </c>
      <c r="K292" s="97">
        <f>SUM(K293)</f>
        <v>443.6</v>
      </c>
      <c r="L292" s="103">
        <f t="shared" si="23"/>
        <v>0.62904140669313668</v>
      </c>
    </row>
    <row r="293" spans="1:12" ht="31.5" customHeight="1">
      <c r="A293" s="10" t="s">
        <v>401</v>
      </c>
      <c r="B293" s="107" t="s">
        <v>312</v>
      </c>
      <c r="C293" s="108"/>
      <c r="D293" s="109"/>
      <c r="E293" s="25">
        <v>984</v>
      </c>
      <c r="F293" s="30" t="s">
        <v>66</v>
      </c>
      <c r="G293" s="30" t="s">
        <v>177</v>
      </c>
      <c r="H293" s="30" t="s">
        <v>341</v>
      </c>
      <c r="I293" s="30"/>
      <c r="J293" s="15">
        <f>SUM(J294)</f>
        <v>705.2</v>
      </c>
      <c r="K293" s="97">
        <f>SUM(K294)</f>
        <v>443.6</v>
      </c>
      <c r="L293" s="103">
        <f t="shared" si="23"/>
        <v>0.62904140669313668</v>
      </c>
    </row>
    <row r="294" spans="1:12" s="5" customFormat="1" ht="17.25" customHeight="1">
      <c r="A294" s="11" t="s">
        <v>402</v>
      </c>
      <c r="B294" s="120" t="s">
        <v>313</v>
      </c>
      <c r="C294" s="111"/>
      <c r="D294" s="112"/>
      <c r="E294" s="48">
        <v>984</v>
      </c>
      <c r="F294" s="49" t="s">
        <v>66</v>
      </c>
      <c r="G294" s="49" t="s">
        <v>177</v>
      </c>
      <c r="H294" s="49" t="s">
        <v>341</v>
      </c>
      <c r="I294" s="49" t="s">
        <v>342</v>
      </c>
      <c r="J294" s="19">
        <f>SUM(J295)</f>
        <v>705.2</v>
      </c>
      <c r="K294" s="99">
        <f>SUM(K295)</f>
        <v>443.6</v>
      </c>
      <c r="L294" s="103">
        <f t="shared" si="23"/>
        <v>0.62904140669313668</v>
      </c>
    </row>
    <row r="295" spans="1:12" ht="18.75" customHeight="1">
      <c r="A295" s="10" t="s">
        <v>603</v>
      </c>
      <c r="B295" s="113" t="s">
        <v>314</v>
      </c>
      <c r="C295" s="108"/>
      <c r="D295" s="109"/>
      <c r="E295" s="25">
        <v>984</v>
      </c>
      <c r="F295" s="30" t="s">
        <v>66</v>
      </c>
      <c r="G295" s="30" t="s">
        <v>177</v>
      </c>
      <c r="H295" s="30" t="s">
        <v>341</v>
      </c>
      <c r="I295" s="30" t="s">
        <v>351</v>
      </c>
      <c r="J295" s="15">
        <v>705.2</v>
      </c>
      <c r="K295" s="97">
        <v>443.6</v>
      </c>
      <c r="L295" s="103">
        <f t="shared" si="23"/>
        <v>0.62904140669313668</v>
      </c>
    </row>
    <row r="296" spans="1:12" s="4" customFormat="1" ht="48" customHeight="1">
      <c r="A296" s="20" t="s">
        <v>199</v>
      </c>
      <c r="B296" s="129" t="s">
        <v>165</v>
      </c>
      <c r="C296" s="130"/>
      <c r="D296" s="131"/>
      <c r="E296" s="81">
        <v>984</v>
      </c>
      <c r="F296" s="82" t="s">
        <v>66</v>
      </c>
      <c r="G296" s="82" t="s">
        <v>178</v>
      </c>
      <c r="H296" s="82"/>
      <c r="I296" s="82"/>
      <c r="J296" s="27">
        <f t="shared" ref="J296:K300" si="26">SUM(J297)</f>
        <v>89.5</v>
      </c>
      <c r="K296" s="98">
        <f t="shared" si="26"/>
        <v>89.4</v>
      </c>
      <c r="L296" s="103">
        <f t="shared" si="23"/>
        <v>0.99888268156424587</v>
      </c>
    </row>
    <row r="297" spans="1:12" ht="18" customHeight="1">
      <c r="A297" s="10" t="s">
        <v>200</v>
      </c>
      <c r="B297" s="107" t="s">
        <v>418</v>
      </c>
      <c r="C297" s="108"/>
      <c r="D297" s="109"/>
      <c r="E297" s="25">
        <v>984</v>
      </c>
      <c r="F297" s="30" t="s">
        <v>66</v>
      </c>
      <c r="G297" s="30" t="s">
        <v>178</v>
      </c>
      <c r="H297" s="30" t="s">
        <v>415</v>
      </c>
      <c r="I297" s="30"/>
      <c r="J297" s="15">
        <f t="shared" si="26"/>
        <v>89.5</v>
      </c>
      <c r="K297" s="97">
        <f t="shared" si="26"/>
        <v>89.4</v>
      </c>
      <c r="L297" s="103">
        <f t="shared" si="23"/>
        <v>0.99888268156424587</v>
      </c>
    </row>
    <row r="298" spans="1:12" ht="31.5" customHeight="1">
      <c r="A298" s="10" t="s">
        <v>403</v>
      </c>
      <c r="B298" s="113" t="s">
        <v>298</v>
      </c>
      <c r="C298" s="114"/>
      <c r="D298" s="115"/>
      <c r="E298" s="25">
        <v>984</v>
      </c>
      <c r="F298" s="30" t="s">
        <v>66</v>
      </c>
      <c r="G298" s="30" t="s">
        <v>178</v>
      </c>
      <c r="H298" s="30" t="s">
        <v>294</v>
      </c>
      <c r="I298" s="30"/>
      <c r="J298" s="15">
        <f t="shared" si="26"/>
        <v>89.5</v>
      </c>
      <c r="K298" s="97">
        <f t="shared" si="26"/>
        <v>89.4</v>
      </c>
      <c r="L298" s="103">
        <f t="shared" si="23"/>
        <v>0.99888268156424587</v>
      </c>
    </row>
    <row r="299" spans="1:12" ht="32.25" customHeight="1">
      <c r="A299" s="10" t="s">
        <v>619</v>
      </c>
      <c r="B299" s="107" t="s">
        <v>312</v>
      </c>
      <c r="C299" s="108"/>
      <c r="D299" s="109"/>
      <c r="E299" s="25">
        <v>984</v>
      </c>
      <c r="F299" s="30" t="s">
        <v>66</v>
      </c>
      <c r="G299" s="30" t="s">
        <v>178</v>
      </c>
      <c r="H299" s="31" t="s">
        <v>341</v>
      </c>
      <c r="I299" s="31"/>
      <c r="J299" s="15">
        <f t="shared" si="26"/>
        <v>89.5</v>
      </c>
      <c r="K299" s="97">
        <f t="shared" si="26"/>
        <v>89.4</v>
      </c>
      <c r="L299" s="103">
        <f t="shared" si="23"/>
        <v>0.99888268156424587</v>
      </c>
    </row>
    <row r="300" spans="1:12" s="5" customFormat="1" ht="18" customHeight="1">
      <c r="A300" s="11" t="s">
        <v>404</v>
      </c>
      <c r="B300" s="120" t="s">
        <v>313</v>
      </c>
      <c r="C300" s="111"/>
      <c r="D300" s="112"/>
      <c r="E300" s="25">
        <v>984</v>
      </c>
      <c r="F300" s="30" t="s">
        <v>66</v>
      </c>
      <c r="G300" s="30" t="s">
        <v>178</v>
      </c>
      <c r="H300" s="58" t="s">
        <v>341</v>
      </c>
      <c r="I300" s="58" t="s">
        <v>342</v>
      </c>
      <c r="J300" s="19">
        <f t="shared" si="26"/>
        <v>89.5</v>
      </c>
      <c r="K300" s="99">
        <f t="shared" si="26"/>
        <v>89.4</v>
      </c>
      <c r="L300" s="103">
        <f t="shared" si="23"/>
        <v>0.99888268156424587</v>
      </c>
    </row>
    <row r="301" spans="1:12" ht="21" customHeight="1">
      <c r="A301" s="10" t="s">
        <v>604</v>
      </c>
      <c r="B301" s="113" t="s">
        <v>314</v>
      </c>
      <c r="C301" s="108"/>
      <c r="D301" s="109"/>
      <c r="E301" s="25">
        <v>984</v>
      </c>
      <c r="F301" s="30" t="s">
        <v>66</v>
      </c>
      <c r="G301" s="30" t="s">
        <v>178</v>
      </c>
      <c r="H301" s="31" t="s">
        <v>341</v>
      </c>
      <c r="I301" s="31" t="s">
        <v>351</v>
      </c>
      <c r="J301" s="15">
        <v>89.5</v>
      </c>
      <c r="K301" s="97">
        <v>89.4</v>
      </c>
      <c r="L301" s="103">
        <f t="shared" si="23"/>
        <v>0.99888268156424587</v>
      </c>
    </row>
    <row r="302" spans="1:12" ht="33.75" customHeight="1">
      <c r="A302" s="20" t="s">
        <v>258</v>
      </c>
      <c r="B302" s="123" t="s">
        <v>754</v>
      </c>
      <c r="C302" s="209"/>
      <c r="D302" s="210"/>
      <c r="E302" s="83">
        <v>984</v>
      </c>
      <c r="F302" s="84" t="s">
        <v>66</v>
      </c>
      <c r="G302" s="84" t="s">
        <v>755</v>
      </c>
      <c r="H302" s="84"/>
      <c r="I302" s="84"/>
      <c r="J302" s="27">
        <f>J303</f>
        <v>185.9</v>
      </c>
      <c r="K302" s="101">
        <f>SUM(K303)</f>
        <v>185.8</v>
      </c>
      <c r="L302" s="104">
        <f t="shared" si="23"/>
        <v>0.99946207638515339</v>
      </c>
    </row>
    <row r="303" spans="1:12" ht="21" customHeight="1">
      <c r="A303" s="10" t="s">
        <v>259</v>
      </c>
      <c r="B303" s="107" t="s">
        <v>418</v>
      </c>
      <c r="C303" s="108"/>
      <c r="D303" s="109"/>
      <c r="E303" s="25">
        <v>984</v>
      </c>
      <c r="F303" s="30" t="s">
        <v>66</v>
      </c>
      <c r="G303" s="30" t="s">
        <v>755</v>
      </c>
      <c r="H303" s="30" t="s">
        <v>415</v>
      </c>
      <c r="I303" s="30"/>
      <c r="J303" s="15">
        <f>J304</f>
        <v>185.9</v>
      </c>
      <c r="K303" s="97">
        <f>SUM(K304)</f>
        <v>185.8</v>
      </c>
      <c r="L303" s="103">
        <f t="shared" si="23"/>
        <v>0.99946207638515339</v>
      </c>
    </row>
    <row r="304" spans="1:12" ht="21" customHeight="1">
      <c r="A304" s="10" t="s">
        <v>405</v>
      </c>
      <c r="B304" s="113" t="s">
        <v>298</v>
      </c>
      <c r="C304" s="114"/>
      <c r="D304" s="115"/>
      <c r="E304" s="25">
        <v>984</v>
      </c>
      <c r="F304" s="30" t="s">
        <v>66</v>
      </c>
      <c r="G304" s="30" t="s">
        <v>755</v>
      </c>
      <c r="H304" s="30" t="s">
        <v>294</v>
      </c>
      <c r="I304" s="30"/>
      <c r="J304" s="15">
        <f>J305</f>
        <v>185.9</v>
      </c>
      <c r="K304" s="97">
        <f>SUM(K305)</f>
        <v>185.8</v>
      </c>
      <c r="L304" s="103">
        <f t="shared" si="23"/>
        <v>0.99946207638515339</v>
      </c>
    </row>
    <row r="305" spans="1:12" ht="21" customHeight="1">
      <c r="A305" s="10" t="s">
        <v>406</v>
      </c>
      <c r="B305" s="107" t="s">
        <v>312</v>
      </c>
      <c r="C305" s="108"/>
      <c r="D305" s="109"/>
      <c r="E305" s="25">
        <v>984</v>
      </c>
      <c r="F305" s="30" t="s">
        <v>66</v>
      </c>
      <c r="G305" s="30" t="s">
        <v>755</v>
      </c>
      <c r="H305" s="31" t="s">
        <v>341</v>
      </c>
      <c r="I305" s="31"/>
      <c r="J305" s="15">
        <f>J306</f>
        <v>185.9</v>
      </c>
      <c r="K305" s="97">
        <f>SUM(K306)</f>
        <v>185.8</v>
      </c>
      <c r="L305" s="103">
        <f t="shared" si="23"/>
        <v>0.99946207638515339</v>
      </c>
    </row>
    <row r="306" spans="1:12" ht="21" customHeight="1">
      <c r="A306" s="11" t="s">
        <v>407</v>
      </c>
      <c r="B306" s="120" t="s">
        <v>313</v>
      </c>
      <c r="C306" s="111"/>
      <c r="D306" s="112"/>
      <c r="E306" s="25">
        <v>984</v>
      </c>
      <c r="F306" s="30" t="s">
        <v>66</v>
      </c>
      <c r="G306" s="30" t="s">
        <v>755</v>
      </c>
      <c r="H306" s="58" t="s">
        <v>341</v>
      </c>
      <c r="I306" s="58" t="s">
        <v>342</v>
      </c>
      <c r="J306" s="15">
        <f>J307</f>
        <v>185.9</v>
      </c>
      <c r="K306" s="97">
        <f>SUM(K307)</f>
        <v>185.8</v>
      </c>
      <c r="L306" s="103">
        <f t="shared" si="23"/>
        <v>0.99946207638515339</v>
      </c>
    </row>
    <row r="307" spans="1:12" ht="21" customHeight="1">
      <c r="A307" s="10" t="s">
        <v>605</v>
      </c>
      <c r="B307" s="113" t="s">
        <v>314</v>
      </c>
      <c r="C307" s="108"/>
      <c r="D307" s="109"/>
      <c r="E307" s="25">
        <v>984</v>
      </c>
      <c r="F307" s="30" t="s">
        <v>66</v>
      </c>
      <c r="G307" s="30" t="s">
        <v>755</v>
      </c>
      <c r="H307" s="31" t="s">
        <v>341</v>
      </c>
      <c r="I307" s="31" t="s">
        <v>351</v>
      </c>
      <c r="J307" s="15">
        <v>185.9</v>
      </c>
      <c r="K307" s="97">
        <v>185.8</v>
      </c>
      <c r="L307" s="103">
        <f t="shared" si="23"/>
        <v>0.99946207638515339</v>
      </c>
    </row>
    <row r="308" spans="1:12" ht="33" customHeight="1">
      <c r="A308" s="20" t="s">
        <v>756</v>
      </c>
      <c r="B308" s="123" t="s">
        <v>757</v>
      </c>
      <c r="C308" s="209"/>
      <c r="D308" s="210"/>
      <c r="E308" s="83">
        <v>984</v>
      </c>
      <c r="F308" s="84" t="s">
        <v>66</v>
      </c>
      <c r="G308" s="84" t="s">
        <v>758</v>
      </c>
      <c r="H308" s="84"/>
      <c r="I308" s="84"/>
      <c r="J308" s="27">
        <f>J309</f>
        <v>6.6</v>
      </c>
      <c r="K308" s="101">
        <f>SUM(K309)</f>
        <v>6.6</v>
      </c>
      <c r="L308" s="104">
        <f t="shared" si="23"/>
        <v>1</v>
      </c>
    </row>
    <row r="309" spans="1:12" ht="21" customHeight="1">
      <c r="A309" s="10" t="s">
        <v>759</v>
      </c>
      <c r="B309" s="107" t="s">
        <v>550</v>
      </c>
      <c r="C309" s="116"/>
      <c r="D309" s="117"/>
      <c r="E309" s="38">
        <v>984</v>
      </c>
      <c r="F309" s="31" t="s">
        <v>66</v>
      </c>
      <c r="G309" s="31" t="s">
        <v>758</v>
      </c>
      <c r="H309" s="31" t="s">
        <v>524</v>
      </c>
      <c r="I309" s="31"/>
      <c r="J309" s="15">
        <f>J310</f>
        <v>6.6</v>
      </c>
      <c r="K309" s="97">
        <f>SUM(K310)</f>
        <v>6.6</v>
      </c>
      <c r="L309" s="103">
        <f t="shared" si="23"/>
        <v>1</v>
      </c>
    </row>
    <row r="310" spans="1:12" ht="21" customHeight="1">
      <c r="A310" s="10" t="s">
        <v>760</v>
      </c>
      <c r="B310" s="107" t="s">
        <v>761</v>
      </c>
      <c r="C310" s="116"/>
      <c r="D310" s="117"/>
      <c r="E310" s="38">
        <v>984</v>
      </c>
      <c r="F310" s="31" t="s">
        <v>66</v>
      </c>
      <c r="G310" s="31" t="s">
        <v>758</v>
      </c>
      <c r="H310" s="31" t="s">
        <v>762</v>
      </c>
      <c r="I310" s="31"/>
      <c r="J310" s="15">
        <f>J311</f>
        <v>6.6</v>
      </c>
      <c r="K310" s="97">
        <f>SUM(K311)</f>
        <v>6.6</v>
      </c>
      <c r="L310" s="103">
        <f t="shared" si="23"/>
        <v>1</v>
      </c>
    </row>
    <row r="311" spans="1:12" ht="94.5" customHeight="1">
      <c r="A311" s="10" t="s">
        <v>763</v>
      </c>
      <c r="B311" s="107" t="s">
        <v>764</v>
      </c>
      <c r="C311" s="116"/>
      <c r="D311" s="117"/>
      <c r="E311" s="38">
        <v>984</v>
      </c>
      <c r="F311" s="31" t="s">
        <v>66</v>
      </c>
      <c r="G311" s="31" t="s">
        <v>758</v>
      </c>
      <c r="H311" s="31" t="s">
        <v>765</v>
      </c>
      <c r="I311" s="31"/>
      <c r="J311" s="15">
        <f>J312</f>
        <v>6.6</v>
      </c>
      <c r="K311" s="97">
        <f>SUM(K312)</f>
        <v>6.6</v>
      </c>
      <c r="L311" s="103">
        <f t="shared" si="23"/>
        <v>1</v>
      </c>
    </row>
    <row r="312" spans="1:12" ht="21" customHeight="1">
      <c r="A312" s="11" t="s">
        <v>766</v>
      </c>
      <c r="B312" s="110" t="s">
        <v>340</v>
      </c>
      <c r="C312" s="155"/>
      <c r="D312" s="156"/>
      <c r="E312" s="57">
        <v>984</v>
      </c>
      <c r="F312" s="58" t="s">
        <v>66</v>
      </c>
      <c r="G312" s="58" t="s">
        <v>758</v>
      </c>
      <c r="H312" s="58" t="s">
        <v>765</v>
      </c>
      <c r="I312" s="58" t="s">
        <v>336</v>
      </c>
      <c r="J312" s="19">
        <v>6.6</v>
      </c>
      <c r="K312" s="97">
        <v>6.6</v>
      </c>
      <c r="L312" s="103">
        <f t="shared" si="23"/>
        <v>1</v>
      </c>
    </row>
    <row r="313" spans="1:12" s="4" customFormat="1" ht="48" customHeight="1">
      <c r="A313" s="20" t="s">
        <v>776</v>
      </c>
      <c r="B313" s="129" t="s">
        <v>276</v>
      </c>
      <c r="C313" s="229"/>
      <c r="D313" s="230"/>
      <c r="E313" s="83">
        <v>984</v>
      </c>
      <c r="F313" s="84" t="s">
        <v>66</v>
      </c>
      <c r="G313" s="84" t="s">
        <v>246</v>
      </c>
      <c r="H313" s="84"/>
      <c r="I313" s="84"/>
      <c r="J313" s="27">
        <f t="shared" ref="J313:K317" si="27">SUM(J314)</f>
        <v>54092.800000000003</v>
      </c>
      <c r="K313" s="98">
        <f t="shared" si="27"/>
        <v>35113.699999999997</v>
      </c>
      <c r="L313" s="103">
        <f t="shared" si="23"/>
        <v>0.64913814777567436</v>
      </c>
    </row>
    <row r="314" spans="1:12" ht="20.25" customHeight="1">
      <c r="A314" s="10" t="s">
        <v>777</v>
      </c>
      <c r="B314" s="107" t="s">
        <v>418</v>
      </c>
      <c r="C314" s="108"/>
      <c r="D314" s="109"/>
      <c r="E314" s="38">
        <v>984</v>
      </c>
      <c r="F314" s="31" t="s">
        <v>66</v>
      </c>
      <c r="G314" s="31" t="s">
        <v>246</v>
      </c>
      <c r="H314" s="31" t="s">
        <v>415</v>
      </c>
      <c r="I314" s="31"/>
      <c r="J314" s="15">
        <f t="shared" si="27"/>
        <v>54092.800000000003</v>
      </c>
      <c r="K314" s="97">
        <f t="shared" si="27"/>
        <v>35113.699999999997</v>
      </c>
      <c r="L314" s="103">
        <f t="shared" si="23"/>
        <v>0.64913814777567436</v>
      </c>
    </row>
    <row r="315" spans="1:12" ht="33.75" customHeight="1">
      <c r="A315" s="10" t="s">
        <v>778</v>
      </c>
      <c r="B315" s="113" t="s">
        <v>298</v>
      </c>
      <c r="C315" s="114"/>
      <c r="D315" s="115"/>
      <c r="E315" s="38">
        <v>984</v>
      </c>
      <c r="F315" s="31" t="s">
        <v>66</v>
      </c>
      <c r="G315" s="31" t="s">
        <v>246</v>
      </c>
      <c r="H315" s="31" t="s">
        <v>294</v>
      </c>
      <c r="I315" s="31"/>
      <c r="J315" s="15">
        <f t="shared" si="27"/>
        <v>54092.800000000003</v>
      </c>
      <c r="K315" s="97">
        <f t="shared" si="27"/>
        <v>35113.699999999997</v>
      </c>
      <c r="L315" s="103">
        <f t="shared" si="23"/>
        <v>0.64913814777567436</v>
      </c>
    </row>
    <row r="316" spans="1:12" ht="32.25" customHeight="1">
      <c r="A316" s="10" t="s">
        <v>779</v>
      </c>
      <c r="B316" s="107" t="s">
        <v>312</v>
      </c>
      <c r="C316" s="108"/>
      <c r="D316" s="109"/>
      <c r="E316" s="38">
        <v>984</v>
      </c>
      <c r="F316" s="31" t="s">
        <v>66</v>
      </c>
      <c r="G316" s="31" t="s">
        <v>246</v>
      </c>
      <c r="H316" s="31" t="s">
        <v>341</v>
      </c>
      <c r="I316" s="31"/>
      <c r="J316" s="15">
        <f t="shared" si="27"/>
        <v>54092.800000000003</v>
      </c>
      <c r="K316" s="97">
        <f t="shared" si="27"/>
        <v>35113.699999999997</v>
      </c>
      <c r="L316" s="103">
        <f t="shared" si="23"/>
        <v>0.64913814777567436</v>
      </c>
    </row>
    <row r="317" spans="1:12" s="5" customFormat="1" ht="18" customHeight="1">
      <c r="A317" s="11" t="s">
        <v>780</v>
      </c>
      <c r="B317" s="120" t="s">
        <v>313</v>
      </c>
      <c r="C317" s="111"/>
      <c r="D317" s="112"/>
      <c r="E317" s="57">
        <v>984</v>
      </c>
      <c r="F317" s="58" t="s">
        <v>66</v>
      </c>
      <c r="G317" s="58" t="s">
        <v>246</v>
      </c>
      <c r="H317" s="58" t="s">
        <v>341</v>
      </c>
      <c r="I317" s="58" t="s">
        <v>342</v>
      </c>
      <c r="J317" s="19">
        <f t="shared" si="27"/>
        <v>54092.800000000003</v>
      </c>
      <c r="K317" s="99">
        <f t="shared" si="27"/>
        <v>35113.699999999997</v>
      </c>
      <c r="L317" s="103">
        <f t="shared" si="23"/>
        <v>0.64913814777567436</v>
      </c>
    </row>
    <row r="318" spans="1:12" ht="17.25" customHeight="1">
      <c r="A318" s="10" t="s">
        <v>781</v>
      </c>
      <c r="B318" s="113" t="s">
        <v>314</v>
      </c>
      <c r="C318" s="108"/>
      <c r="D318" s="109"/>
      <c r="E318" s="38">
        <v>984</v>
      </c>
      <c r="F318" s="31" t="s">
        <v>66</v>
      </c>
      <c r="G318" s="31" t="s">
        <v>246</v>
      </c>
      <c r="H318" s="31" t="s">
        <v>341</v>
      </c>
      <c r="I318" s="31" t="s">
        <v>351</v>
      </c>
      <c r="J318" s="15">
        <v>54092.800000000003</v>
      </c>
      <c r="K318" s="97">
        <v>35113.699999999997</v>
      </c>
      <c r="L318" s="103">
        <f t="shared" si="23"/>
        <v>0.64913814777567436</v>
      </c>
    </row>
    <row r="319" spans="1:12" s="8" customFormat="1" ht="21.75" customHeight="1">
      <c r="A319" s="20" t="s">
        <v>137</v>
      </c>
      <c r="B319" s="129" t="s">
        <v>158</v>
      </c>
      <c r="C319" s="130"/>
      <c r="D319" s="131"/>
      <c r="E319" s="54">
        <v>984</v>
      </c>
      <c r="F319" s="55" t="s">
        <v>66</v>
      </c>
      <c r="G319" s="55" t="s">
        <v>118</v>
      </c>
      <c r="H319" s="56"/>
      <c r="I319" s="56"/>
      <c r="J319" s="27">
        <f>SUM(J320+J326)</f>
        <v>4395.0999999999995</v>
      </c>
      <c r="K319" s="101">
        <f>SUM(K320+K326)</f>
        <v>4051.2</v>
      </c>
      <c r="L319" s="103">
        <f t="shared" si="23"/>
        <v>0.92175377124525049</v>
      </c>
    </row>
    <row r="320" spans="1:12" s="4" customFormat="1" ht="47.25" customHeight="1">
      <c r="A320" s="20" t="s">
        <v>138</v>
      </c>
      <c r="B320" s="129" t="s">
        <v>235</v>
      </c>
      <c r="C320" s="130"/>
      <c r="D320" s="131"/>
      <c r="E320" s="81">
        <v>984</v>
      </c>
      <c r="F320" s="82" t="s">
        <v>66</v>
      </c>
      <c r="G320" s="82" t="s">
        <v>119</v>
      </c>
      <c r="H320" s="82"/>
      <c r="I320" s="82"/>
      <c r="J320" s="27">
        <f>SUM(J321)</f>
        <v>147.19999999999999</v>
      </c>
      <c r="K320" s="98">
        <v>0</v>
      </c>
      <c r="L320" s="103">
        <f t="shared" si="23"/>
        <v>0</v>
      </c>
    </row>
    <row r="321" spans="1:12" s="4" customFormat="1" ht="17.25" customHeight="1">
      <c r="A321" s="10" t="s">
        <v>260</v>
      </c>
      <c r="B321" s="107" t="s">
        <v>418</v>
      </c>
      <c r="C321" s="108"/>
      <c r="D321" s="109"/>
      <c r="E321" s="23">
        <v>984</v>
      </c>
      <c r="F321" s="32" t="s">
        <v>66</v>
      </c>
      <c r="G321" s="32" t="s">
        <v>119</v>
      </c>
      <c r="H321" s="32" t="s">
        <v>415</v>
      </c>
      <c r="I321" s="85"/>
      <c r="J321" s="15">
        <f>SUM(J322)</f>
        <v>147.19999999999999</v>
      </c>
      <c r="K321" s="98">
        <v>0</v>
      </c>
      <c r="L321" s="103">
        <f t="shared" si="23"/>
        <v>0</v>
      </c>
    </row>
    <row r="322" spans="1:12" ht="33" customHeight="1">
      <c r="A322" s="10" t="s">
        <v>408</v>
      </c>
      <c r="B322" s="113" t="s">
        <v>298</v>
      </c>
      <c r="C322" s="114"/>
      <c r="D322" s="115"/>
      <c r="E322" s="23">
        <v>984</v>
      </c>
      <c r="F322" s="32" t="s">
        <v>66</v>
      </c>
      <c r="G322" s="32" t="s">
        <v>119</v>
      </c>
      <c r="H322" s="32" t="s">
        <v>294</v>
      </c>
      <c r="I322" s="32"/>
      <c r="J322" s="15">
        <f>SUM(J323)</f>
        <v>147.19999999999999</v>
      </c>
      <c r="K322" s="97">
        <v>0</v>
      </c>
      <c r="L322" s="103">
        <f t="shared" si="23"/>
        <v>0</v>
      </c>
    </row>
    <row r="323" spans="1:12" ht="30" customHeight="1">
      <c r="A323" s="10" t="s">
        <v>409</v>
      </c>
      <c r="B323" s="107" t="s">
        <v>312</v>
      </c>
      <c r="C323" s="108"/>
      <c r="D323" s="109"/>
      <c r="E323" s="23">
        <v>984</v>
      </c>
      <c r="F323" s="32" t="s">
        <v>66</v>
      </c>
      <c r="G323" s="32" t="s">
        <v>119</v>
      </c>
      <c r="H323" s="32" t="s">
        <v>341</v>
      </c>
      <c r="I323" s="32"/>
      <c r="J323" s="15">
        <f>SUM(J324)</f>
        <v>147.19999999999999</v>
      </c>
      <c r="K323" s="97">
        <v>0</v>
      </c>
      <c r="L323" s="103">
        <f t="shared" si="23"/>
        <v>0</v>
      </c>
    </row>
    <row r="324" spans="1:12" s="5" customFormat="1" ht="19.5" customHeight="1">
      <c r="A324" s="11" t="s">
        <v>410</v>
      </c>
      <c r="B324" s="120" t="s">
        <v>313</v>
      </c>
      <c r="C324" s="111"/>
      <c r="D324" s="112"/>
      <c r="E324" s="36">
        <v>984</v>
      </c>
      <c r="F324" s="53" t="s">
        <v>66</v>
      </c>
      <c r="G324" s="53" t="s">
        <v>119</v>
      </c>
      <c r="H324" s="53" t="s">
        <v>341</v>
      </c>
      <c r="I324" s="53" t="s">
        <v>342</v>
      </c>
      <c r="J324" s="19">
        <f>SUM(J325)</f>
        <v>147.19999999999999</v>
      </c>
      <c r="K324" s="99">
        <v>0</v>
      </c>
      <c r="L324" s="103">
        <f t="shared" si="23"/>
        <v>0</v>
      </c>
    </row>
    <row r="325" spans="1:12" ht="18" customHeight="1">
      <c r="A325" s="10" t="s">
        <v>606</v>
      </c>
      <c r="B325" s="113" t="s">
        <v>314</v>
      </c>
      <c r="C325" s="108"/>
      <c r="D325" s="109"/>
      <c r="E325" s="23">
        <v>984</v>
      </c>
      <c r="F325" s="32" t="s">
        <v>66</v>
      </c>
      <c r="G325" s="32" t="s">
        <v>119</v>
      </c>
      <c r="H325" s="32" t="s">
        <v>341</v>
      </c>
      <c r="I325" s="32" t="s">
        <v>351</v>
      </c>
      <c r="J325" s="15">
        <v>147.19999999999999</v>
      </c>
      <c r="K325" s="97">
        <v>0</v>
      </c>
      <c r="L325" s="103">
        <f t="shared" si="23"/>
        <v>0</v>
      </c>
    </row>
    <row r="326" spans="1:12" s="4" customFormat="1" ht="82.5" customHeight="1">
      <c r="A326" s="20" t="s">
        <v>261</v>
      </c>
      <c r="B326" s="129" t="s">
        <v>262</v>
      </c>
      <c r="C326" s="130"/>
      <c r="D326" s="131"/>
      <c r="E326" s="46">
        <v>984</v>
      </c>
      <c r="F326" s="85" t="s">
        <v>66</v>
      </c>
      <c r="G326" s="85" t="s">
        <v>120</v>
      </c>
      <c r="H326" s="85"/>
      <c r="I326" s="85"/>
      <c r="J326" s="27">
        <f t="shared" ref="J326:K328" si="28">SUM(J327)</f>
        <v>4247.8999999999996</v>
      </c>
      <c r="K326" s="98">
        <f t="shared" si="28"/>
        <v>4051.2</v>
      </c>
      <c r="L326" s="103">
        <f t="shared" si="23"/>
        <v>0.9536947668259611</v>
      </c>
    </row>
    <row r="327" spans="1:12" s="4" customFormat="1" ht="16.5" customHeight="1">
      <c r="A327" s="10" t="s">
        <v>411</v>
      </c>
      <c r="B327" s="107" t="s">
        <v>418</v>
      </c>
      <c r="C327" s="108"/>
      <c r="D327" s="109"/>
      <c r="E327" s="23">
        <v>984</v>
      </c>
      <c r="F327" s="32" t="s">
        <v>66</v>
      </c>
      <c r="G327" s="32" t="s">
        <v>120</v>
      </c>
      <c r="H327" s="32" t="s">
        <v>415</v>
      </c>
      <c r="I327" s="85"/>
      <c r="J327" s="15">
        <f t="shared" si="28"/>
        <v>4247.8999999999996</v>
      </c>
      <c r="K327" s="98">
        <f t="shared" si="28"/>
        <v>4051.2</v>
      </c>
      <c r="L327" s="103">
        <f t="shared" si="23"/>
        <v>0.9536947668259611</v>
      </c>
    </row>
    <row r="328" spans="1:12" ht="30.75" customHeight="1">
      <c r="A328" s="10" t="s">
        <v>412</v>
      </c>
      <c r="B328" s="113" t="s">
        <v>298</v>
      </c>
      <c r="C328" s="114"/>
      <c r="D328" s="115"/>
      <c r="E328" s="23">
        <v>984</v>
      </c>
      <c r="F328" s="32" t="s">
        <v>66</v>
      </c>
      <c r="G328" s="32" t="s">
        <v>120</v>
      </c>
      <c r="H328" s="32" t="s">
        <v>294</v>
      </c>
      <c r="I328" s="32"/>
      <c r="J328" s="15">
        <f t="shared" si="28"/>
        <v>4247.8999999999996</v>
      </c>
      <c r="K328" s="97">
        <f t="shared" si="28"/>
        <v>4051.2</v>
      </c>
      <c r="L328" s="103">
        <f t="shared" si="23"/>
        <v>0.9536947668259611</v>
      </c>
    </row>
    <row r="329" spans="1:12" ht="33.75" customHeight="1">
      <c r="A329" s="10" t="s">
        <v>413</v>
      </c>
      <c r="B329" s="107" t="s">
        <v>312</v>
      </c>
      <c r="C329" s="108"/>
      <c r="D329" s="109"/>
      <c r="E329" s="23">
        <v>984</v>
      </c>
      <c r="F329" s="32" t="s">
        <v>66</v>
      </c>
      <c r="G329" s="32" t="s">
        <v>120</v>
      </c>
      <c r="H329" s="32" t="s">
        <v>341</v>
      </c>
      <c r="I329" s="32"/>
      <c r="J329" s="15">
        <f>SUM(J330+J332)</f>
        <v>4247.8999999999996</v>
      </c>
      <c r="K329" s="97">
        <f>SUM(K330+K332)</f>
        <v>4051.2</v>
      </c>
      <c r="L329" s="103">
        <f t="shared" ref="L329:L392" si="29">SUM(K329/J329)</f>
        <v>0.9536947668259611</v>
      </c>
    </row>
    <row r="330" spans="1:12" s="5" customFormat="1" ht="18" customHeight="1">
      <c r="A330" s="11" t="s">
        <v>414</v>
      </c>
      <c r="B330" s="120" t="s">
        <v>313</v>
      </c>
      <c r="C330" s="111"/>
      <c r="D330" s="112"/>
      <c r="E330" s="23">
        <v>984</v>
      </c>
      <c r="F330" s="32" t="s">
        <v>66</v>
      </c>
      <c r="G330" s="32" t="s">
        <v>120</v>
      </c>
      <c r="H330" s="53" t="s">
        <v>341</v>
      </c>
      <c r="I330" s="53" t="s">
        <v>342</v>
      </c>
      <c r="J330" s="19">
        <f>SUM(J331)</f>
        <v>3996.9</v>
      </c>
      <c r="K330" s="99">
        <f>SUM(K331)</f>
        <v>3800.2</v>
      </c>
      <c r="L330" s="103">
        <f t="shared" si="29"/>
        <v>0.95078685981635758</v>
      </c>
    </row>
    <row r="331" spans="1:12" ht="18.75" customHeight="1">
      <c r="A331" s="10" t="s">
        <v>607</v>
      </c>
      <c r="B331" s="113" t="s">
        <v>314</v>
      </c>
      <c r="C331" s="108"/>
      <c r="D331" s="109"/>
      <c r="E331" s="23">
        <v>984</v>
      </c>
      <c r="F331" s="32" t="s">
        <v>66</v>
      </c>
      <c r="G331" s="32" t="s">
        <v>120</v>
      </c>
      <c r="H331" s="32" t="s">
        <v>341</v>
      </c>
      <c r="I331" s="32" t="s">
        <v>351</v>
      </c>
      <c r="J331" s="15">
        <v>3996.9</v>
      </c>
      <c r="K331" s="97">
        <v>3800.2</v>
      </c>
      <c r="L331" s="103">
        <f t="shared" si="29"/>
        <v>0.95078685981635758</v>
      </c>
    </row>
    <row r="332" spans="1:12" s="5" customFormat="1" ht="16.5" customHeight="1">
      <c r="A332" s="11" t="s">
        <v>608</v>
      </c>
      <c r="B332" s="110" t="s">
        <v>349</v>
      </c>
      <c r="C332" s="111"/>
      <c r="D332" s="112"/>
      <c r="E332" s="23">
        <v>984</v>
      </c>
      <c r="F332" s="32" t="s">
        <v>66</v>
      </c>
      <c r="G332" s="32" t="s">
        <v>120</v>
      </c>
      <c r="H332" s="53" t="s">
        <v>341</v>
      </c>
      <c r="I332" s="53" t="s">
        <v>344</v>
      </c>
      <c r="J332" s="19">
        <f>SUM(J333)</f>
        <v>251</v>
      </c>
      <c r="K332" s="99">
        <f>SUM(K333)</f>
        <v>251</v>
      </c>
      <c r="L332" s="103">
        <f t="shared" si="29"/>
        <v>1</v>
      </c>
    </row>
    <row r="333" spans="1:12" ht="15.75" customHeight="1">
      <c r="A333" s="10" t="s">
        <v>609</v>
      </c>
      <c r="B333" s="113" t="s">
        <v>417</v>
      </c>
      <c r="C333" s="108"/>
      <c r="D333" s="109"/>
      <c r="E333" s="23">
        <v>984</v>
      </c>
      <c r="F333" s="32" t="s">
        <v>66</v>
      </c>
      <c r="G333" s="32" t="s">
        <v>120</v>
      </c>
      <c r="H333" s="32" t="s">
        <v>341</v>
      </c>
      <c r="I333" s="32" t="s">
        <v>345</v>
      </c>
      <c r="J333" s="15">
        <v>251</v>
      </c>
      <c r="K333" s="97">
        <v>251</v>
      </c>
      <c r="L333" s="103">
        <f t="shared" si="29"/>
        <v>1</v>
      </c>
    </row>
    <row r="334" spans="1:12" s="8" customFormat="1" ht="31.5" customHeight="1">
      <c r="A334" s="20" t="s">
        <v>139</v>
      </c>
      <c r="B334" s="129" t="s">
        <v>159</v>
      </c>
      <c r="C334" s="130"/>
      <c r="D334" s="131"/>
      <c r="E334" s="50">
        <v>984</v>
      </c>
      <c r="F334" s="51" t="s">
        <v>66</v>
      </c>
      <c r="G334" s="51" t="s">
        <v>121</v>
      </c>
      <c r="H334" s="52"/>
      <c r="I334" s="52"/>
      <c r="J334" s="27">
        <f>SUM(J335+J349+J357+J363)</f>
        <v>28889.1</v>
      </c>
      <c r="K334" s="101">
        <f>SUM(K335+K349+K357+K363)</f>
        <v>4319</v>
      </c>
      <c r="L334" s="103">
        <f t="shared" si="29"/>
        <v>0.14950275363372345</v>
      </c>
    </row>
    <row r="335" spans="1:12" s="4" customFormat="1" ht="113.25" customHeight="1">
      <c r="A335" s="20" t="s">
        <v>140</v>
      </c>
      <c r="B335" s="123" t="s">
        <v>236</v>
      </c>
      <c r="C335" s="130"/>
      <c r="D335" s="131"/>
      <c r="E335" s="81">
        <v>984</v>
      </c>
      <c r="F335" s="82" t="s">
        <v>66</v>
      </c>
      <c r="G335" s="82" t="s">
        <v>122</v>
      </c>
      <c r="H335" s="82"/>
      <c r="I335" s="82"/>
      <c r="J335" s="27">
        <f>SUM(J336+J345)</f>
        <v>28626.899999999998</v>
      </c>
      <c r="K335" s="98">
        <f>SUM(K336+K345)</f>
        <v>4179</v>
      </c>
      <c r="L335" s="103">
        <f t="shared" si="29"/>
        <v>0.14598157676870357</v>
      </c>
    </row>
    <row r="336" spans="1:12" s="5" customFormat="1" ht="17.25" customHeight="1">
      <c r="A336" s="10" t="s">
        <v>141</v>
      </c>
      <c r="B336" s="107" t="s">
        <v>418</v>
      </c>
      <c r="C336" s="118"/>
      <c r="D336" s="119"/>
      <c r="E336" s="48">
        <v>984</v>
      </c>
      <c r="F336" s="49" t="s">
        <v>66</v>
      </c>
      <c r="G336" s="49" t="s">
        <v>122</v>
      </c>
      <c r="H336" s="49" t="s">
        <v>415</v>
      </c>
      <c r="I336" s="49"/>
      <c r="J336" s="19">
        <f>SUM(J337)</f>
        <v>27659.3</v>
      </c>
      <c r="K336" s="99">
        <f>SUM(K337)</f>
        <v>3211.3999999999996</v>
      </c>
      <c r="L336" s="103">
        <f t="shared" si="29"/>
        <v>0.11610561366339711</v>
      </c>
    </row>
    <row r="337" spans="1:12" ht="32.25" customHeight="1">
      <c r="A337" s="10" t="s">
        <v>419</v>
      </c>
      <c r="B337" s="113" t="s">
        <v>298</v>
      </c>
      <c r="C337" s="114"/>
      <c r="D337" s="115"/>
      <c r="E337" s="48">
        <v>984</v>
      </c>
      <c r="F337" s="49" t="s">
        <v>66</v>
      </c>
      <c r="G337" s="49" t="s">
        <v>122</v>
      </c>
      <c r="H337" s="30" t="s">
        <v>294</v>
      </c>
      <c r="I337" s="30"/>
      <c r="J337" s="15">
        <f>SUM(J338)</f>
        <v>27659.3</v>
      </c>
      <c r="K337" s="97">
        <f>SUM(K338)</f>
        <v>3211.3999999999996</v>
      </c>
      <c r="L337" s="103">
        <f t="shared" si="29"/>
        <v>0.11610561366339711</v>
      </c>
    </row>
    <row r="338" spans="1:12" ht="32.25" customHeight="1">
      <c r="A338" s="10" t="s">
        <v>420</v>
      </c>
      <c r="B338" s="107" t="s">
        <v>312</v>
      </c>
      <c r="C338" s="108"/>
      <c r="D338" s="109"/>
      <c r="E338" s="48">
        <v>984</v>
      </c>
      <c r="F338" s="49" t="s">
        <v>66</v>
      </c>
      <c r="G338" s="49" t="s">
        <v>122</v>
      </c>
      <c r="H338" s="30" t="s">
        <v>341</v>
      </c>
      <c r="I338" s="30"/>
      <c r="J338" s="15">
        <f>SUM(J339+J342)</f>
        <v>27659.3</v>
      </c>
      <c r="K338" s="97">
        <f>SUM(K339+K342)</f>
        <v>3211.3999999999996</v>
      </c>
      <c r="L338" s="103">
        <f t="shared" si="29"/>
        <v>0.11610561366339711</v>
      </c>
    </row>
    <row r="339" spans="1:12" s="5" customFormat="1" ht="18" customHeight="1">
      <c r="A339" s="11" t="s">
        <v>421</v>
      </c>
      <c r="B339" s="120" t="s">
        <v>313</v>
      </c>
      <c r="C339" s="111"/>
      <c r="D339" s="112"/>
      <c r="E339" s="48">
        <v>984</v>
      </c>
      <c r="F339" s="49" t="s">
        <v>66</v>
      </c>
      <c r="G339" s="49" t="s">
        <v>122</v>
      </c>
      <c r="H339" s="49" t="s">
        <v>341</v>
      </c>
      <c r="I339" s="49" t="s">
        <v>342</v>
      </c>
      <c r="J339" s="19">
        <f>SUM(J340:J341)</f>
        <v>17807.8</v>
      </c>
      <c r="K339" s="99">
        <f>SUM(K340:K341)</f>
        <v>2470.1</v>
      </c>
      <c r="L339" s="103">
        <f t="shared" si="29"/>
        <v>0.13870888037826121</v>
      </c>
    </row>
    <row r="340" spans="1:12" ht="19.5" customHeight="1">
      <c r="A340" s="10" t="s">
        <v>422</v>
      </c>
      <c r="B340" s="113" t="s">
        <v>361</v>
      </c>
      <c r="C340" s="108"/>
      <c r="D340" s="109"/>
      <c r="E340" s="48">
        <v>984</v>
      </c>
      <c r="F340" s="49" t="s">
        <v>66</v>
      </c>
      <c r="G340" s="49" t="s">
        <v>122</v>
      </c>
      <c r="H340" s="30" t="s">
        <v>341</v>
      </c>
      <c r="I340" s="30" t="s">
        <v>395</v>
      </c>
      <c r="J340" s="15">
        <v>220.3</v>
      </c>
      <c r="K340" s="97">
        <v>135.5</v>
      </c>
      <c r="L340" s="103">
        <f t="shared" si="29"/>
        <v>0.61507035860190651</v>
      </c>
    </row>
    <row r="341" spans="1:12" ht="18.75" customHeight="1">
      <c r="A341" s="10" t="s">
        <v>423</v>
      </c>
      <c r="B341" s="113" t="s">
        <v>314</v>
      </c>
      <c r="C341" s="108"/>
      <c r="D341" s="109"/>
      <c r="E341" s="48">
        <v>984</v>
      </c>
      <c r="F341" s="49" t="s">
        <v>66</v>
      </c>
      <c r="G341" s="49" t="s">
        <v>122</v>
      </c>
      <c r="H341" s="30" t="s">
        <v>341</v>
      </c>
      <c r="I341" s="30" t="s">
        <v>351</v>
      </c>
      <c r="J341" s="15">
        <v>17587.5</v>
      </c>
      <c r="K341" s="97">
        <v>2334.6</v>
      </c>
      <c r="L341" s="103">
        <f t="shared" si="29"/>
        <v>0.13274200426439231</v>
      </c>
    </row>
    <row r="342" spans="1:12" s="5" customFormat="1" ht="15.75" customHeight="1">
      <c r="A342" s="11" t="s">
        <v>424</v>
      </c>
      <c r="B342" s="110" t="s">
        <v>349</v>
      </c>
      <c r="C342" s="111"/>
      <c r="D342" s="112"/>
      <c r="E342" s="48">
        <v>984</v>
      </c>
      <c r="F342" s="49" t="s">
        <v>66</v>
      </c>
      <c r="G342" s="49" t="s">
        <v>122</v>
      </c>
      <c r="H342" s="49" t="s">
        <v>341</v>
      </c>
      <c r="I342" s="49" t="s">
        <v>344</v>
      </c>
      <c r="J342" s="19">
        <f>SUM(J343:J344)</f>
        <v>9851.5</v>
      </c>
      <c r="K342" s="99">
        <f>SUM(K343:K344)</f>
        <v>741.3</v>
      </c>
      <c r="L342" s="103">
        <f t="shared" si="29"/>
        <v>7.5247424250114187E-2</v>
      </c>
    </row>
    <row r="343" spans="1:12" ht="17.25" customHeight="1">
      <c r="A343" s="10" t="s">
        <v>425</v>
      </c>
      <c r="B343" s="113" t="s">
        <v>362</v>
      </c>
      <c r="C343" s="108"/>
      <c r="D343" s="109"/>
      <c r="E343" s="48">
        <v>984</v>
      </c>
      <c r="F343" s="49" t="s">
        <v>66</v>
      </c>
      <c r="G343" s="49" t="s">
        <v>122</v>
      </c>
      <c r="H343" s="30" t="s">
        <v>341</v>
      </c>
      <c r="I343" s="30" t="s">
        <v>296</v>
      </c>
      <c r="J343" s="15">
        <v>9259.4</v>
      </c>
      <c r="K343" s="97">
        <v>724.8</v>
      </c>
      <c r="L343" s="103">
        <f t="shared" si="29"/>
        <v>7.8277210186405169E-2</v>
      </c>
    </row>
    <row r="344" spans="1:12" ht="15.75" customHeight="1">
      <c r="A344" s="10" t="s">
        <v>426</v>
      </c>
      <c r="B344" s="113" t="s">
        <v>417</v>
      </c>
      <c r="C344" s="108"/>
      <c r="D344" s="109"/>
      <c r="E344" s="48">
        <v>984</v>
      </c>
      <c r="F344" s="49" t="s">
        <v>66</v>
      </c>
      <c r="G344" s="49" t="s">
        <v>122</v>
      </c>
      <c r="H344" s="30" t="s">
        <v>341</v>
      </c>
      <c r="I344" s="30" t="s">
        <v>345</v>
      </c>
      <c r="J344" s="15">
        <v>592.1</v>
      </c>
      <c r="K344" s="97">
        <v>16.5</v>
      </c>
      <c r="L344" s="103">
        <f t="shared" si="29"/>
        <v>2.7866914372572198E-2</v>
      </c>
    </row>
    <row r="345" spans="1:12" ht="15.75" customHeight="1">
      <c r="A345" s="10" t="s">
        <v>767</v>
      </c>
      <c r="B345" s="107" t="s">
        <v>550</v>
      </c>
      <c r="C345" s="116"/>
      <c r="D345" s="117"/>
      <c r="E345" s="48">
        <v>984</v>
      </c>
      <c r="F345" s="49" t="s">
        <v>66</v>
      </c>
      <c r="G345" s="49" t="s">
        <v>122</v>
      </c>
      <c r="H345" s="30" t="s">
        <v>524</v>
      </c>
      <c r="I345" s="30"/>
      <c r="J345" s="15">
        <f>J346</f>
        <v>967.6</v>
      </c>
      <c r="K345" s="97">
        <f>SUM(K346)</f>
        <v>967.6</v>
      </c>
      <c r="L345" s="103">
        <f t="shared" si="29"/>
        <v>1</v>
      </c>
    </row>
    <row r="346" spans="1:12" ht="15.75" customHeight="1">
      <c r="A346" s="10" t="s">
        <v>768</v>
      </c>
      <c r="B346" s="107" t="s">
        <v>300</v>
      </c>
      <c r="C346" s="116"/>
      <c r="D346" s="117"/>
      <c r="E346" s="48">
        <v>984</v>
      </c>
      <c r="F346" s="49" t="s">
        <v>66</v>
      </c>
      <c r="G346" s="49" t="s">
        <v>122</v>
      </c>
      <c r="H346" s="30" t="s">
        <v>293</v>
      </c>
      <c r="I346" s="30"/>
      <c r="J346" s="15">
        <f>J347</f>
        <v>967.6</v>
      </c>
      <c r="K346" s="97">
        <f>SUM(K347)</f>
        <v>967.6</v>
      </c>
      <c r="L346" s="103">
        <f t="shared" si="29"/>
        <v>1</v>
      </c>
    </row>
    <row r="347" spans="1:12" ht="15.75" customHeight="1">
      <c r="A347" s="10" t="s">
        <v>769</v>
      </c>
      <c r="B347" s="107" t="s">
        <v>770</v>
      </c>
      <c r="C347" s="116"/>
      <c r="D347" s="117"/>
      <c r="E347" s="48">
        <v>984</v>
      </c>
      <c r="F347" s="49" t="s">
        <v>66</v>
      </c>
      <c r="G347" s="49" t="s">
        <v>122</v>
      </c>
      <c r="H347" s="30" t="s">
        <v>335</v>
      </c>
      <c r="I347" s="30"/>
      <c r="J347" s="15">
        <f>J348</f>
        <v>967.6</v>
      </c>
      <c r="K347" s="97">
        <f>SUM(K348)</f>
        <v>967.6</v>
      </c>
      <c r="L347" s="103">
        <f t="shared" si="29"/>
        <v>1</v>
      </c>
    </row>
    <row r="348" spans="1:12" ht="15.75" customHeight="1">
      <c r="A348" s="11" t="s">
        <v>771</v>
      </c>
      <c r="B348" s="110" t="s">
        <v>340</v>
      </c>
      <c r="C348" s="155"/>
      <c r="D348" s="156"/>
      <c r="E348" s="48">
        <v>984</v>
      </c>
      <c r="F348" s="49" t="s">
        <v>66</v>
      </c>
      <c r="G348" s="49" t="s">
        <v>122</v>
      </c>
      <c r="H348" s="49" t="s">
        <v>335</v>
      </c>
      <c r="I348" s="49" t="s">
        <v>336</v>
      </c>
      <c r="J348" s="19">
        <v>967.6</v>
      </c>
      <c r="K348" s="97">
        <v>967.6</v>
      </c>
      <c r="L348" s="103">
        <f t="shared" si="29"/>
        <v>1</v>
      </c>
    </row>
    <row r="349" spans="1:12" s="8" customFormat="1" ht="47.25" customHeight="1">
      <c r="A349" s="20" t="s">
        <v>142</v>
      </c>
      <c r="B349" s="129" t="s">
        <v>240</v>
      </c>
      <c r="C349" s="229"/>
      <c r="D349" s="230"/>
      <c r="E349" s="16">
        <v>984</v>
      </c>
      <c r="F349" s="17" t="s">
        <v>66</v>
      </c>
      <c r="G349" s="16">
        <v>6000502</v>
      </c>
      <c r="H349" s="16"/>
      <c r="I349" s="16"/>
      <c r="J349" s="27">
        <f>SUM(J350)</f>
        <v>162</v>
      </c>
      <c r="K349" s="101">
        <f>SUM(K350)</f>
        <v>140</v>
      </c>
      <c r="L349" s="104">
        <f t="shared" si="29"/>
        <v>0.86419753086419748</v>
      </c>
    </row>
    <row r="350" spans="1:12" ht="15" customHeight="1">
      <c r="A350" s="11" t="s">
        <v>263</v>
      </c>
      <c r="B350" s="107" t="s">
        <v>418</v>
      </c>
      <c r="C350" s="108"/>
      <c r="D350" s="109"/>
      <c r="E350" s="12">
        <v>984</v>
      </c>
      <c r="F350" s="13" t="s">
        <v>66</v>
      </c>
      <c r="G350" s="12">
        <v>6000502</v>
      </c>
      <c r="H350" s="12">
        <v>200</v>
      </c>
      <c r="I350" s="12"/>
      <c r="J350" s="19">
        <f>SUM(J351)</f>
        <v>162</v>
      </c>
      <c r="K350" s="97">
        <f>SUM(K351)</f>
        <v>140</v>
      </c>
      <c r="L350" s="103">
        <f t="shared" si="29"/>
        <v>0.86419753086419748</v>
      </c>
    </row>
    <row r="351" spans="1:12" ht="30.75" customHeight="1">
      <c r="A351" s="10" t="s">
        <v>427</v>
      </c>
      <c r="B351" s="113" t="s">
        <v>298</v>
      </c>
      <c r="C351" s="114"/>
      <c r="D351" s="115"/>
      <c r="E351" s="6">
        <v>984</v>
      </c>
      <c r="F351" s="7" t="s">
        <v>66</v>
      </c>
      <c r="G351" s="6">
        <v>6000502</v>
      </c>
      <c r="H351" s="6">
        <v>240</v>
      </c>
      <c r="I351" s="6"/>
      <c r="J351" s="15">
        <v>162</v>
      </c>
      <c r="K351" s="97">
        <f>SUM(K352)</f>
        <v>140</v>
      </c>
      <c r="L351" s="103">
        <f t="shared" si="29"/>
        <v>0.86419753086419748</v>
      </c>
    </row>
    <row r="352" spans="1:12" ht="32.25" customHeight="1">
      <c r="A352" s="10" t="s">
        <v>428</v>
      </c>
      <c r="B352" s="107" t="s">
        <v>312</v>
      </c>
      <c r="C352" s="108"/>
      <c r="D352" s="109"/>
      <c r="E352" s="6">
        <v>984</v>
      </c>
      <c r="F352" s="7" t="s">
        <v>66</v>
      </c>
      <c r="G352" s="6">
        <v>6000502</v>
      </c>
      <c r="H352" s="6">
        <v>244</v>
      </c>
      <c r="I352" s="6"/>
      <c r="J352" s="15">
        <f>SUM(J353+J355)</f>
        <v>162</v>
      </c>
      <c r="K352" s="97">
        <f>SUM(K353+K355)</f>
        <v>140</v>
      </c>
      <c r="L352" s="103">
        <f t="shared" si="29"/>
        <v>0.86419753086419748</v>
      </c>
    </row>
    <row r="353" spans="1:12" s="5" customFormat="1" ht="15.75" customHeight="1">
      <c r="A353" s="11" t="s">
        <v>429</v>
      </c>
      <c r="B353" s="120" t="s">
        <v>313</v>
      </c>
      <c r="C353" s="111"/>
      <c r="D353" s="112"/>
      <c r="E353" s="12">
        <v>984</v>
      </c>
      <c r="F353" s="13" t="s">
        <v>66</v>
      </c>
      <c r="G353" s="12">
        <v>6000502</v>
      </c>
      <c r="H353" s="12">
        <v>244</v>
      </c>
      <c r="I353" s="12">
        <v>220</v>
      </c>
      <c r="J353" s="19">
        <f>SUM(J354)</f>
        <v>54</v>
      </c>
      <c r="K353" s="99">
        <f>SUM(K354)</f>
        <v>46.7</v>
      </c>
      <c r="L353" s="103">
        <f t="shared" si="29"/>
        <v>0.86481481481481481</v>
      </c>
    </row>
    <row r="354" spans="1:12" ht="21" customHeight="1">
      <c r="A354" s="10" t="s">
        <v>430</v>
      </c>
      <c r="B354" s="113" t="s">
        <v>361</v>
      </c>
      <c r="C354" s="108"/>
      <c r="D354" s="109"/>
      <c r="E354" s="6">
        <v>984</v>
      </c>
      <c r="F354" s="7" t="s">
        <v>66</v>
      </c>
      <c r="G354" s="6">
        <v>6000502</v>
      </c>
      <c r="H354" s="6">
        <v>244</v>
      </c>
      <c r="I354" s="6">
        <v>225</v>
      </c>
      <c r="J354" s="15">
        <v>54</v>
      </c>
      <c r="K354" s="97">
        <v>46.7</v>
      </c>
      <c r="L354" s="103">
        <f t="shared" si="29"/>
        <v>0.86481481481481481</v>
      </c>
    </row>
    <row r="355" spans="1:12" s="5" customFormat="1" ht="15" customHeight="1">
      <c r="A355" s="11" t="s">
        <v>431</v>
      </c>
      <c r="B355" s="110" t="s">
        <v>349</v>
      </c>
      <c r="C355" s="111"/>
      <c r="D355" s="112"/>
      <c r="E355" s="12">
        <v>984</v>
      </c>
      <c r="F355" s="13" t="s">
        <v>66</v>
      </c>
      <c r="G355" s="12">
        <v>6000502</v>
      </c>
      <c r="H355" s="12">
        <v>244</v>
      </c>
      <c r="I355" s="12">
        <v>300</v>
      </c>
      <c r="J355" s="19">
        <f>SUM(J356)</f>
        <v>108</v>
      </c>
      <c r="K355" s="99">
        <f>SUM(K356)</f>
        <v>93.3</v>
      </c>
      <c r="L355" s="103">
        <f t="shared" si="29"/>
        <v>0.86388888888888882</v>
      </c>
    </row>
    <row r="356" spans="1:12" ht="16.5" customHeight="1">
      <c r="A356" s="10" t="s">
        <v>432</v>
      </c>
      <c r="B356" s="113" t="s">
        <v>362</v>
      </c>
      <c r="C356" s="108"/>
      <c r="D356" s="109"/>
      <c r="E356" s="6">
        <v>984</v>
      </c>
      <c r="F356" s="7" t="s">
        <v>66</v>
      </c>
      <c r="G356" s="6">
        <v>6000502</v>
      </c>
      <c r="H356" s="6">
        <v>244</v>
      </c>
      <c r="I356" s="6">
        <v>310</v>
      </c>
      <c r="J356" s="15">
        <v>108</v>
      </c>
      <c r="K356" s="97">
        <v>93.3</v>
      </c>
      <c r="L356" s="103">
        <f t="shared" si="29"/>
        <v>0.86388888888888882</v>
      </c>
    </row>
    <row r="357" spans="1:12" s="4" customFormat="1" ht="33.75" customHeight="1">
      <c r="A357" s="20" t="s">
        <v>233</v>
      </c>
      <c r="B357" s="129" t="s">
        <v>237</v>
      </c>
      <c r="C357" s="229"/>
      <c r="D357" s="230"/>
      <c r="E357" s="81">
        <v>984</v>
      </c>
      <c r="F357" s="82" t="s">
        <v>66</v>
      </c>
      <c r="G357" s="82" t="s">
        <v>194</v>
      </c>
      <c r="H357" s="82"/>
      <c r="I357" s="82"/>
      <c r="J357" s="27">
        <f>SUM(J358)</f>
        <v>100</v>
      </c>
      <c r="K357" s="98">
        <v>0</v>
      </c>
      <c r="L357" s="103">
        <f t="shared" si="29"/>
        <v>0</v>
      </c>
    </row>
    <row r="358" spans="1:12" s="5" customFormat="1" ht="16.5" customHeight="1">
      <c r="A358" s="11" t="s">
        <v>234</v>
      </c>
      <c r="B358" s="107" t="s">
        <v>418</v>
      </c>
      <c r="C358" s="108"/>
      <c r="D358" s="109"/>
      <c r="E358" s="48">
        <v>984</v>
      </c>
      <c r="F358" s="49" t="s">
        <v>66</v>
      </c>
      <c r="G358" s="49" t="s">
        <v>194</v>
      </c>
      <c r="H358" s="49" t="s">
        <v>415</v>
      </c>
      <c r="I358" s="49"/>
      <c r="J358" s="19">
        <f>SUM(J359)</f>
        <v>100</v>
      </c>
      <c r="K358" s="99">
        <v>0</v>
      </c>
      <c r="L358" s="103">
        <f t="shared" si="29"/>
        <v>0</v>
      </c>
    </row>
    <row r="359" spans="1:12" ht="30.75" customHeight="1">
      <c r="A359" s="10" t="s">
        <v>433</v>
      </c>
      <c r="B359" s="113" t="s">
        <v>298</v>
      </c>
      <c r="C359" s="114"/>
      <c r="D359" s="115"/>
      <c r="E359" s="25">
        <v>984</v>
      </c>
      <c r="F359" s="30" t="s">
        <v>66</v>
      </c>
      <c r="G359" s="30" t="s">
        <v>194</v>
      </c>
      <c r="H359" s="30" t="s">
        <v>294</v>
      </c>
      <c r="I359" s="30"/>
      <c r="J359" s="15">
        <f>SUM(J360)</f>
        <v>100</v>
      </c>
      <c r="K359" s="97">
        <v>0</v>
      </c>
      <c r="L359" s="103">
        <f t="shared" si="29"/>
        <v>0</v>
      </c>
    </row>
    <row r="360" spans="1:12" ht="31.5" customHeight="1">
      <c r="A360" s="10" t="s">
        <v>434</v>
      </c>
      <c r="B360" s="107" t="s">
        <v>312</v>
      </c>
      <c r="C360" s="108"/>
      <c r="D360" s="109"/>
      <c r="E360" s="25">
        <v>984</v>
      </c>
      <c r="F360" s="30" t="s">
        <v>66</v>
      </c>
      <c r="G360" s="30" t="s">
        <v>194</v>
      </c>
      <c r="H360" s="30" t="s">
        <v>341</v>
      </c>
      <c r="I360" s="30"/>
      <c r="J360" s="15">
        <f>SUM(J361)</f>
        <v>100</v>
      </c>
      <c r="K360" s="97">
        <v>0</v>
      </c>
      <c r="L360" s="103">
        <f t="shared" si="29"/>
        <v>0</v>
      </c>
    </row>
    <row r="361" spans="1:12" s="5" customFormat="1" ht="18" customHeight="1">
      <c r="A361" s="11" t="s">
        <v>435</v>
      </c>
      <c r="B361" s="120" t="s">
        <v>313</v>
      </c>
      <c r="C361" s="111"/>
      <c r="D361" s="112"/>
      <c r="E361" s="48">
        <v>984</v>
      </c>
      <c r="F361" s="49" t="s">
        <v>66</v>
      </c>
      <c r="G361" s="49" t="s">
        <v>194</v>
      </c>
      <c r="H361" s="49" t="s">
        <v>341</v>
      </c>
      <c r="I361" s="49" t="s">
        <v>342</v>
      </c>
      <c r="J361" s="19">
        <f>SUM(J362)</f>
        <v>100</v>
      </c>
      <c r="K361" s="99">
        <v>0</v>
      </c>
      <c r="L361" s="103">
        <f t="shared" si="29"/>
        <v>0</v>
      </c>
    </row>
    <row r="362" spans="1:12" ht="18" customHeight="1">
      <c r="A362" s="10" t="s">
        <v>436</v>
      </c>
      <c r="B362" s="113" t="s">
        <v>314</v>
      </c>
      <c r="C362" s="108"/>
      <c r="D362" s="109"/>
      <c r="E362" s="25">
        <v>984</v>
      </c>
      <c r="F362" s="30" t="s">
        <v>66</v>
      </c>
      <c r="G362" s="30" t="s">
        <v>194</v>
      </c>
      <c r="H362" s="30" t="s">
        <v>341</v>
      </c>
      <c r="I362" s="30" t="s">
        <v>351</v>
      </c>
      <c r="J362" s="15">
        <v>100</v>
      </c>
      <c r="K362" s="97">
        <v>0</v>
      </c>
      <c r="L362" s="103">
        <f t="shared" si="29"/>
        <v>0</v>
      </c>
    </row>
    <row r="363" spans="1:12" s="4" customFormat="1" ht="45" customHeight="1">
      <c r="A363" s="20" t="s">
        <v>265</v>
      </c>
      <c r="B363" s="135" t="s">
        <v>231</v>
      </c>
      <c r="C363" s="136"/>
      <c r="D363" s="137"/>
      <c r="E363" s="50">
        <v>984</v>
      </c>
      <c r="F363" s="51" t="s">
        <v>66</v>
      </c>
      <c r="G363" s="51" t="s">
        <v>264</v>
      </c>
      <c r="H363" s="51"/>
      <c r="I363" s="51"/>
      <c r="J363" s="27">
        <f>SUM(J364)</f>
        <v>0.2</v>
      </c>
      <c r="K363" s="98">
        <v>0</v>
      </c>
      <c r="L363" s="104">
        <f t="shared" si="29"/>
        <v>0</v>
      </c>
    </row>
    <row r="364" spans="1:12" s="5" customFormat="1" ht="16.5" customHeight="1">
      <c r="A364" s="11" t="s">
        <v>437</v>
      </c>
      <c r="B364" s="145" t="s">
        <v>418</v>
      </c>
      <c r="C364" s="127"/>
      <c r="D364" s="128"/>
      <c r="E364" s="24">
        <v>984</v>
      </c>
      <c r="F364" s="28" t="s">
        <v>66</v>
      </c>
      <c r="G364" s="28" t="s">
        <v>264</v>
      </c>
      <c r="H364" s="28" t="s">
        <v>415</v>
      </c>
      <c r="I364" s="28"/>
      <c r="J364" s="19">
        <f>SUM(J365)</f>
        <v>0.2</v>
      </c>
      <c r="K364" s="99">
        <v>0</v>
      </c>
      <c r="L364" s="103">
        <f t="shared" si="29"/>
        <v>0</v>
      </c>
    </row>
    <row r="365" spans="1:12" ht="30" customHeight="1">
      <c r="A365" s="10" t="s">
        <v>438</v>
      </c>
      <c r="B365" s="113" t="s">
        <v>298</v>
      </c>
      <c r="C365" s="114"/>
      <c r="D365" s="115"/>
      <c r="E365" s="37">
        <v>984</v>
      </c>
      <c r="F365" s="29" t="s">
        <v>66</v>
      </c>
      <c r="G365" s="29" t="s">
        <v>264</v>
      </c>
      <c r="H365" s="29" t="s">
        <v>294</v>
      </c>
      <c r="I365" s="29"/>
      <c r="J365" s="15">
        <f>SUM(J366)</f>
        <v>0.2</v>
      </c>
      <c r="K365" s="97">
        <v>0</v>
      </c>
      <c r="L365" s="103">
        <f t="shared" si="29"/>
        <v>0</v>
      </c>
    </row>
    <row r="366" spans="1:12" ht="33" customHeight="1">
      <c r="A366" s="10" t="s">
        <v>439</v>
      </c>
      <c r="B366" s="107" t="s">
        <v>312</v>
      </c>
      <c r="C366" s="108"/>
      <c r="D366" s="109"/>
      <c r="E366" s="37">
        <v>984</v>
      </c>
      <c r="F366" s="29" t="s">
        <v>66</v>
      </c>
      <c r="G366" s="29" t="s">
        <v>264</v>
      </c>
      <c r="H366" s="29" t="s">
        <v>341</v>
      </c>
      <c r="I366" s="29"/>
      <c r="J366" s="15">
        <f>SUM(J367)</f>
        <v>0.2</v>
      </c>
      <c r="K366" s="97">
        <v>0</v>
      </c>
      <c r="L366" s="103">
        <f t="shared" si="29"/>
        <v>0</v>
      </c>
    </row>
    <row r="367" spans="1:12" s="5" customFormat="1" ht="15.75" customHeight="1">
      <c r="A367" s="11" t="s">
        <v>440</v>
      </c>
      <c r="B367" s="120" t="s">
        <v>313</v>
      </c>
      <c r="C367" s="111"/>
      <c r="D367" s="112"/>
      <c r="E367" s="24">
        <v>984</v>
      </c>
      <c r="F367" s="28" t="s">
        <v>66</v>
      </c>
      <c r="G367" s="28" t="s">
        <v>264</v>
      </c>
      <c r="H367" s="28" t="s">
        <v>341</v>
      </c>
      <c r="I367" s="28" t="s">
        <v>342</v>
      </c>
      <c r="J367" s="19">
        <f>SUM(J368)</f>
        <v>0.2</v>
      </c>
      <c r="K367" s="99">
        <v>0</v>
      </c>
      <c r="L367" s="103">
        <f t="shared" si="29"/>
        <v>0</v>
      </c>
    </row>
    <row r="368" spans="1:12" ht="18" customHeight="1">
      <c r="A368" s="10" t="s">
        <v>441</v>
      </c>
      <c r="B368" s="113" t="s">
        <v>314</v>
      </c>
      <c r="C368" s="108"/>
      <c r="D368" s="109"/>
      <c r="E368" s="37">
        <v>984</v>
      </c>
      <c r="F368" s="29" t="s">
        <v>66</v>
      </c>
      <c r="G368" s="29" t="s">
        <v>264</v>
      </c>
      <c r="H368" s="29" t="s">
        <v>341</v>
      </c>
      <c r="I368" s="29" t="s">
        <v>351</v>
      </c>
      <c r="J368" s="15">
        <v>0.2</v>
      </c>
      <c r="K368" s="97">
        <v>0</v>
      </c>
      <c r="L368" s="103">
        <f t="shared" si="29"/>
        <v>0</v>
      </c>
    </row>
    <row r="369" spans="1:12" s="5" customFormat="1" ht="34.5" customHeight="1">
      <c r="A369" s="20" t="s">
        <v>143</v>
      </c>
      <c r="B369" s="244" t="s">
        <v>791</v>
      </c>
      <c r="C369" s="245"/>
      <c r="D369" s="246"/>
      <c r="E369" s="50">
        <v>984</v>
      </c>
      <c r="F369" s="51" t="s">
        <v>66</v>
      </c>
      <c r="G369" s="51" t="s">
        <v>792</v>
      </c>
      <c r="H369" s="51"/>
      <c r="I369" s="51"/>
      <c r="J369" s="27">
        <f>SUM(J370)</f>
        <v>29511</v>
      </c>
      <c r="K369" s="98">
        <v>0</v>
      </c>
      <c r="L369" s="104">
        <f t="shared" si="29"/>
        <v>0</v>
      </c>
    </row>
    <row r="370" spans="1:12" ht="18" customHeight="1">
      <c r="A370" s="10" t="s">
        <v>144</v>
      </c>
      <c r="B370" s="168" t="s">
        <v>418</v>
      </c>
      <c r="C370" s="169"/>
      <c r="D370" s="170"/>
      <c r="E370" s="37">
        <v>984</v>
      </c>
      <c r="F370" s="29" t="s">
        <v>66</v>
      </c>
      <c r="G370" s="29" t="s">
        <v>792</v>
      </c>
      <c r="H370" s="29" t="s">
        <v>415</v>
      </c>
      <c r="I370" s="29"/>
      <c r="J370" s="15">
        <f>SUM(J371)</f>
        <v>29511</v>
      </c>
      <c r="K370" s="97">
        <v>0</v>
      </c>
      <c r="L370" s="103">
        <f t="shared" si="29"/>
        <v>0</v>
      </c>
    </row>
    <row r="371" spans="1:12" ht="33" customHeight="1">
      <c r="A371" s="10" t="s">
        <v>442</v>
      </c>
      <c r="B371" s="247" t="s">
        <v>298</v>
      </c>
      <c r="C371" s="169"/>
      <c r="D371" s="170"/>
      <c r="E371" s="37">
        <v>984</v>
      </c>
      <c r="F371" s="29" t="s">
        <v>66</v>
      </c>
      <c r="G371" s="29" t="s">
        <v>792</v>
      </c>
      <c r="H371" s="29" t="s">
        <v>294</v>
      </c>
      <c r="I371" s="29"/>
      <c r="J371" s="15">
        <f>SUM(J372)</f>
        <v>29511</v>
      </c>
      <c r="K371" s="97">
        <v>0</v>
      </c>
      <c r="L371" s="103">
        <f t="shared" si="29"/>
        <v>0</v>
      </c>
    </row>
    <row r="372" spans="1:12" ht="33" customHeight="1">
      <c r="A372" s="10" t="s">
        <v>443</v>
      </c>
      <c r="B372" s="168" t="s">
        <v>312</v>
      </c>
      <c r="C372" s="169"/>
      <c r="D372" s="170"/>
      <c r="E372" s="37">
        <v>984</v>
      </c>
      <c r="F372" s="29" t="s">
        <v>66</v>
      </c>
      <c r="G372" s="29" t="s">
        <v>792</v>
      </c>
      <c r="H372" s="29" t="s">
        <v>341</v>
      </c>
      <c r="I372" s="29"/>
      <c r="J372" s="15">
        <f>SUM(J373+J375)</f>
        <v>29511</v>
      </c>
      <c r="K372" s="97">
        <v>0</v>
      </c>
      <c r="L372" s="103">
        <f t="shared" si="29"/>
        <v>0</v>
      </c>
    </row>
    <row r="373" spans="1:12" s="5" customFormat="1" ht="19.5" customHeight="1">
      <c r="A373" s="11" t="s">
        <v>444</v>
      </c>
      <c r="B373" s="165" t="s">
        <v>313</v>
      </c>
      <c r="C373" s="166"/>
      <c r="D373" s="167"/>
      <c r="E373" s="24">
        <v>984</v>
      </c>
      <c r="F373" s="28" t="s">
        <v>66</v>
      </c>
      <c r="G373" s="28" t="s">
        <v>792</v>
      </c>
      <c r="H373" s="28" t="s">
        <v>341</v>
      </c>
      <c r="I373" s="28" t="s">
        <v>342</v>
      </c>
      <c r="J373" s="19">
        <f>SUM(J374)</f>
        <v>16326.8</v>
      </c>
      <c r="K373" s="99">
        <v>0</v>
      </c>
      <c r="L373" s="103">
        <f t="shared" si="29"/>
        <v>0</v>
      </c>
    </row>
    <row r="374" spans="1:12" ht="18" customHeight="1">
      <c r="A374" s="11" t="s">
        <v>445</v>
      </c>
      <c r="B374" s="113" t="s">
        <v>314</v>
      </c>
      <c r="C374" s="108"/>
      <c r="D374" s="109"/>
      <c r="E374" s="37">
        <v>984</v>
      </c>
      <c r="F374" s="29" t="s">
        <v>66</v>
      </c>
      <c r="G374" s="29" t="s">
        <v>792</v>
      </c>
      <c r="H374" s="29" t="s">
        <v>341</v>
      </c>
      <c r="I374" s="29" t="s">
        <v>351</v>
      </c>
      <c r="J374" s="15">
        <v>16326.8</v>
      </c>
      <c r="K374" s="97">
        <v>0</v>
      </c>
      <c r="L374" s="103">
        <f t="shared" si="29"/>
        <v>0</v>
      </c>
    </row>
    <row r="375" spans="1:12" ht="18" customHeight="1">
      <c r="A375" s="11" t="s">
        <v>801</v>
      </c>
      <c r="B375" s="110" t="s">
        <v>349</v>
      </c>
      <c r="C375" s="111"/>
      <c r="D375" s="112"/>
      <c r="E375" s="37">
        <v>984</v>
      </c>
      <c r="F375" s="29" t="s">
        <v>66</v>
      </c>
      <c r="G375" s="29" t="s">
        <v>792</v>
      </c>
      <c r="H375" s="29" t="s">
        <v>341</v>
      </c>
      <c r="I375" s="29" t="s">
        <v>344</v>
      </c>
      <c r="J375" s="15">
        <f>J376</f>
        <v>13184.2</v>
      </c>
      <c r="K375" s="97">
        <v>0</v>
      </c>
      <c r="L375" s="103">
        <f t="shared" si="29"/>
        <v>0</v>
      </c>
    </row>
    <row r="376" spans="1:12" ht="18" customHeight="1">
      <c r="A376" s="11" t="s">
        <v>802</v>
      </c>
      <c r="B376" s="113" t="s">
        <v>362</v>
      </c>
      <c r="C376" s="108"/>
      <c r="D376" s="109"/>
      <c r="E376" s="37">
        <v>984</v>
      </c>
      <c r="F376" s="29" t="s">
        <v>66</v>
      </c>
      <c r="G376" s="29" t="s">
        <v>792</v>
      </c>
      <c r="H376" s="29" t="s">
        <v>341</v>
      </c>
      <c r="I376" s="29" t="s">
        <v>296</v>
      </c>
      <c r="J376" s="15">
        <v>13184.2</v>
      </c>
      <c r="K376" s="97">
        <v>0</v>
      </c>
      <c r="L376" s="103">
        <f t="shared" si="29"/>
        <v>0</v>
      </c>
    </row>
    <row r="377" spans="1:12" s="5" customFormat="1" ht="47.25" customHeight="1">
      <c r="A377" s="20" t="s">
        <v>202</v>
      </c>
      <c r="B377" s="129" t="s">
        <v>793</v>
      </c>
      <c r="C377" s="130"/>
      <c r="D377" s="131"/>
      <c r="E377" s="50">
        <v>984</v>
      </c>
      <c r="F377" s="51" t="s">
        <v>66</v>
      </c>
      <c r="G377" s="51" t="s">
        <v>794</v>
      </c>
      <c r="H377" s="51"/>
      <c r="I377" s="51"/>
      <c r="J377" s="27">
        <f>SUM(J378)</f>
        <v>3647.5</v>
      </c>
      <c r="K377" s="98">
        <v>0</v>
      </c>
      <c r="L377" s="104">
        <f t="shared" si="29"/>
        <v>0</v>
      </c>
    </row>
    <row r="378" spans="1:12" ht="18" customHeight="1">
      <c r="A378" s="11" t="s">
        <v>203</v>
      </c>
      <c r="B378" s="107" t="s">
        <v>418</v>
      </c>
      <c r="C378" s="108"/>
      <c r="D378" s="109"/>
      <c r="E378" s="37">
        <v>984</v>
      </c>
      <c r="F378" s="29" t="s">
        <v>66</v>
      </c>
      <c r="G378" s="29" t="s">
        <v>794</v>
      </c>
      <c r="H378" s="29" t="s">
        <v>415</v>
      </c>
      <c r="I378" s="29"/>
      <c r="J378" s="15">
        <f>SUM(J379)</f>
        <v>3647.5</v>
      </c>
      <c r="K378" s="97">
        <v>0</v>
      </c>
      <c r="L378" s="103">
        <f t="shared" si="29"/>
        <v>0</v>
      </c>
    </row>
    <row r="379" spans="1:12" ht="30.75" customHeight="1">
      <c r="A379" s="11" t="s">
        <v>446</v>
      </c>
      <c r="B379" s="247" t="s">
        <v>298</v>
      </c>
      <c r="C379" s="169"/>
      <c r="D379" s="170"/>
      <c r="E379" s="37">
        <v>984</v>
      </c>
      <c r="F379" s="29" t="s">
        <v>66</v>
      </c>
      <c r="G379" s="29" t="s">
        <v>794</v>
      </c>
      <c r="H379" s="29" t="s">
        <v>294</v>
      </c>
      <c r="I379" s="29"/>
      <c r="J379" s="15">
        <f>SUM(J380)</f>
        <v>3647.5</v>
      </c>
      <c r="K379" s="97">
        <v>0</v>
      </c>
      <c r="L379" s="103">
        <f t="shared" si="29"/>
        <v>0</v>
      </c>
    </row>
    <row r="380" spans="1:12" ht="30" customHeight="1">
      <c r="A380" s="11" t="s">
        <v>447</v>
      </c>
      <c r="B380" s="168" t="s">
        <v>312</v>
      </c>
      <c r="C380" s="169"/>
      <c r="D380" s="170"/>
      <c r="E380" s="37">
        <v>984</v>
      </c>
      <c r="F380" s="29" t="s">
        <v>66</v>
      </c>
      <c r="G380" s="29" t="s">
        <v>794</v>
      </c>
      <c r="H380" s="29" t="s">
        <v>341</v>
      </c>
      <c r="I380" s="29"/>
      <c r="J380" s="15">
        <f>SUM(J381+J383)</f>
        <v>3647.5</v>
      </c>
      <c r="K380" s="97">
        <v>0</v>
      </c>
      <c r="L380" s="103">
        <f t="shared" si="29"/>
        <v>0</v>
      </c>
    </row>
    <row r="381" spans="1:12" s="5" customFormat="1" ht="18" customHeight="1">
      <c r="A381" s="11" t="s">
        <v>448</v>
      </c>
      <c r="B381" s="120" t="s">
        <v>313</v>
      </c>
      <c r="C381" s="111"/>
      <c r="D381" s="112"/>
      <c r="E381" s="24">
        <v>984</v>
      </c>
      <c r="F381" s="28" t="s">
        <v>66</v>
      </c>
      <c r="G381" s="28" t="s">
        <v>794</v>
      </c>
      <c r="H381" s="28" t="s">
        <v>341</v>
      </c>
      <c r="I381" s="28" t="s">
        <v>342</v>
      </c>
      <c r="J381" s="19">
        <f>SUM(J382)</f>
        <v>835.2</v>
      </c>
      <c r="K381" s="99">
        <v>0</v>
      </c>
      <c r="L381" s="103">
        <f t="shared" si="29"/>
        <v>0</v>
      </c>
    </row>
    <row r="382" spans="1:12" ht="18" customHeight="1">
      <c r="A382" s="11" t="s">
        <v>449</v>
      </c>
      <c r="B382" s="113" t="s">
        <v>314</v>
      </c>
      <c r="C382" s="108"/>
      <c r="D382" s="109"/>
      <c r="E382" s="37">
        <v>984</v>
      </c>
      <c r="F382" s="29" t="s">
        <v>66</v>
      </c>
      <c r="G382" s="29" t="s">
        <v>794</v>
      </c>
      <c r="H382" s="29" t="s">
        <v>341</v>
      </c>
      <c r="I382" s="29" t="s">
        <v>351</v>
      </c>
      <c r="J382" s="15">
        <v>835.2</v>
      </c>
      <c r="K382" s="97">
        <v>0</v>
      </c>
      <c r="L382" s="103">
        <f t="shared" si="29"/>
        <v>0</v>
      </c>
    </row>
    <row r="383" spans="1:12" s="5" customFormat="1" ht="18" customHeight="1">
      <c r="A383" s="11" t="s">
        <v>795</v>
      </c>
      <c r="B383" s="110" t="s">
        <v>349</v>
      </c>
      <c r="C383" s="111"/>
      <c r="D383" s="112"/>
      <c r="E383" s="24">
        <v>984</v>
      </c>
      <c r="F383" s="28" t="s">
        <v>66</v>
      </c>
      <c r="G383" s="28" t="s">
        <v>794</v>
      </c>
      <c r="H383" s="28" t="s">
        <v>341</v>
      </c>
      <c r="I383" s="28" t="s">
        <v>344</v>
      </c>
      <c r="J383" s="19">
        <f>SUM(J384)</f>
        <v>2812.3</v>
      </c>
      <c r="K383" s="99">
        <v>0</v>
      </c>
      <c r="L383" s="103">
        <f t="shared" si="29"/>
        <v>0</v>
      </c>
    </row>
    <row r="384" spans="1:12" ht="18" customHeight="1">
      <c r="A384" s="11" t="s">
        <v>796</v>
      </c>
      <c r="B384" s="113" t="s">
        <v>362</v>
      </c>
      <c r="C384" s="108"/>
      <c r="D384" s="109"/>
      <c r="E384" s="37">
        <v>984</v>
      </c>
      <c r="F384" s="29" t="s">
        <v>66</v>
      </c>
      <c r="G384" s="29" t="s">
        <v>794</v>
      </c>
      <c r="H384" s="29" t="s">
        <v>341</v>
      </c>
      <c r="I384" s="29" t="s">
        <v>296</v>
      </c>
      <c r="J384" s="15">
        <v>2812.3</v>
      </c>
      <c r="K384" s="97">
        <v>0</v>
      </c>
      <c r="L384" s="103">
        <f t="shared" si="29"/>
        <v>0</v>
      </c>
    </row>
    <row r="385" spans="1:12" s="8" customFormat="1" ht="33" customHeight="1">
      <c r="A385" s="20" t="s">
        <v>797</v>
      </c>
      <c r="B385" s="129" t="s">
        <v>238</v>
      </c>
      <c r="C385" s="130"/>
      <c r="D385" s="131"/>
      <c r="E385" s="16">
        <v>984</v>
      </c>
      <c r="F385" s="17" t="s">
        <v>66</v>
      </c>
      <c r="G385" s="86" t="s">
        <v>277</v>
      </c>
      <c r="H385" s="86"/>
      <c r="I385" s="86"/>
      <c r="J385" s="27">
        <f t="shared" ref="J385:K389" si="30">SUM(J386)</f>
        <v>3624.9</v>
      </c>
      <c r="K385" s="101">
        <f t="shared" si="30"/>
        <v>3462</v>
      </c>
      <c r="L385" s="104">
        <f t="shared" si="29"/>
        <v>0.95506082926425551</v>
      </c>
    </row>
    <row r="386" spans="1:12" ht="15.75" customHeight="1">
      <c r="A386" s="11" t="s">
        <v>811</v>
      </c>
      <c r="B386" s="107" t="s">
        <v>418</v>
      </c>
      <c r="C386" s="108"/>
      <c r="D386" s="109"/>
      <c r="E386" s="6">
        <v>984</v>
      </c>
      <c r="F386" s="7" t="s">
        <v>66</v>
      </c>
      <c r="G386" s="87" t="s">
        <v>277</v>
      </c>
      <c r="H386" s="87" t="s">
        <v>415</v>
      </c>
      <c r="I386" s="87"/>
      <c r="J386" s="15">
        <f t="shared" si="30"/>
        <v>3624.9</v>
      </c>
      <c r="K386" s="97">
        <f t="shared" si="30"/>
        <v>3462</v>
      </c>
      <c r="L386" s="103">
        <f t="shared" si="29"/>
        <v>0.95506082926425551</v>
      </c>
    </row>
    <row r="387" spans="1:12" s="5" customFormat="1" ht="33.75" customHeight="1">
      <c r="A387" s="10" t="s">
        <v>812</v>
      </c>
      <c r="B387" s="113" t="s">
        <v>298</v>
      </c>
      <c r="C387" s="114"/>
      <c r="D387" s="115"/>
      <c r="E387" s="6">
        <v>984</v>
      </c>
      <c r="F387" s="7" t="s">
        <v>66</v>
      </c>
      <c r="G387" s="6">
        <v>7950400</v>
      </c>
      <c r="H387" s="6">
        <v>240</v>
      </c>
      <c r="I387" s="6"/>
      <c r="J387" s="15">
        <f t="shared" si="30"/>
        <v>3624.9</v>
      </c>
      <c r="K387" s="99">
        <f t="shared" si="30"/>
        <v>3462</v>
      </c>
      <c r="L387" s="103">
        <f t="shared" si="29"/>
        <v>0.95506082926425551</v>
      </c>
    </row>
    <row r="388" spans="1:12" s="5" customFormat="1" ht="31.5" customHeight="1">
      <c r="A388" s="10" t="s">
        <v>813</v>
      </c>
      <c r="B388" s="107" t="s">
        <v>312</v>
      </c>
      <c r="C388" s="108"/>
      <c r="D388" s="109"/>
      <c r="E388" s="6">
        <v>984</v>
      </c>
      <c r="F388" s="7" t="s">
        <v>66</v>
      </c>
      <c r="G388" s="6">
        <v>7950400</v>
      </c>
      <c r="H388" s="6">
        <v>244</v>
      </c>
      <c r="I388" s="6"/>
      <c r="J388" s="15">
        <f t="shared" si="30"/>
        <v>3624.9</v>
      </c>
      <c r="K388" s="99">
        <f t="shared" si="30"/>
        <v>3462</v>
      </c>
      <c r="L388" s="103">
        <f t="shared" si="29"/>
        <v>0.95506082926425551</v>
      </c>
    </row>
    <row r="389" spans="1:12" s="5" customFormat="1" ht="18" customHeight="1">
      <c r="A389" s="11" t="s">
        <v>814</v>
      </c>
      <c r="B389" s="120" t="s">
        <v>313</v>
      </c>
      <c r="C389" s="111"/>
      <c r="D389" s="112"/>
      <c r="E389" s="12">
        <v>984</v>
      </c>
      <c r="F389" s="13" t="s">
        <v>66</v>
      </c>
      <c r="G389" s="12">
        <v>7950400</v>
      </c>
      <c r="H389" s="12">
        <v>244</v>
      </c>
      <c r="I389" s="12">
        <v>220</v>
      </c>
      <c r="J389" s="19">
        <f t="shared" si="30"/>
        <v>3624.9</v>
      </c>
      <c r="K389" s="99">
        <f t="shared" si="30"/>
        <v>3462</v>
      </c>
      <c r="L389" s="103">
        <f t="shared" si="29"/>
        <v>0.95506082926425551</v>
      </c>
    </row>
    <row r="390" spans="1:12" s="5" customFormat="1" ht="18" customHeight="1">
      <c r="A390" s="10" t="s">
        <v>815</v>
      </c>
      <c r="B390" s="113" t="s">
        <v>314</v>
      </c>
      <c r="C390" s="108"/>
      <c r="D390" s="109"/>
      <c r="E390" s="6">
        <v>984</v>
      </c>
      <c r="F390" s="7" t="s">
        <v>66</v>
      </c>
      <c r="G390" s="6">
        <v>7950400</v>
      </c>
      <c r="H390" s="6">
        <v>244</v>
      </c>
      <c r="I390" s="6">
        <v>226</v>
      </c>
      <c r="J390" s="15">
        <v>3624.9</v>
      </c>
      <c r="K390" s="99">
        <v>3462</v>
      </c>
      <c r="L390" s="103">
        <f t="shared" si="29"/>
        <v>0.95506082926425551</v>
      </c>
    </row>
    <row r="391" spans="1:12" s="4" customFormat="1" ht="47.25" customHeight="1">
      <c r="A391" s="20" t="s">
        <v>798</v>
      </c>
      <c r="B391" s="129" t="s">
        <v>239</v>
      </c>
      <c r="C391" s="130"/>
      <c r="D391" s="131"/>
      <c r="E391" s="16">
        <v>984</v>
      </c>
      <c r="F391" s="17" t="s">
        <v>66</v>
      </c>
      <c r="G391" s="16">
        <v>7950500</v>
      </c>
      <c r="H391" s="16"/>
      <c r="I391" s="16"/>
      <c r="J391" s="27">
        <f t="shared" ref="J391:K395" si="31">SUM(J392)</f>
        <v>2465.9</v>
      </c>
      <c r="K391" s="98">
        <f t="shared" si="31"/>
        <v>279.60000000000002</v>
      </c>
      <c r="L391" s="104">
        <f t="shared" si="29"/>
        <v>0.11338659313029725</v>
      </c>
    </row>
    <row r="392" spans="1:12" ht="17.25" customHeight="1">
      <c r="A392" s="10" t="s">
        <v>816</v>
      </c>
      <c r="B392" s="107" t="s">
        <v>418</v>
      </c>
      <c r="C392" s="108"/>
      <c r="D392" s="109"/>
      <c r="E392" s="6">
        <v>984</v>
      </c>
      <c r="F392" s="7" t="s">
        <v>66</v>
      </c>
      <c r="G392" s="6">
        <v>7950500</v>
      </c>
      <c r="H392" s="6">
        <v>200</v>
      </c>
      <c r="I392" s="6"/>
      <c r="J392" s="15">
        <f t="shared" si="31"/>
        <v>2465.9</v>
      </c>
      <c r="K392" s="97">
        <f t="shared" si="31"/>
        <v>279.60000000000002</v>
      </c>
      <c r="L392" s="103">
        <f t="shared" si="29"/>
        <v>0.11338659313029725</v>
      </c>
    </row>
    <row r="393" spans="1:12" ht="30.75" customHeight="1">
      <c r="A393" s="10" t="s">
        <v>817</v>
      </c>
      <c r="B393" s="113" t="s">
        <v>298</v>
      </c>
      <c r="C393" s="114"/>
      <c r="D393" s="115"/>
      <c r="E393" s="6">
        <v>984</v>
      </c>
      <c r="F393" s="7" t="s">
        <v>66</v>
      </c>
      <c r="G393" s="6">
        <v>7950500</v>
      </c>
      <c r="H393" s="6">
        <v>240</v>
      </c>
      <c r="I393" s="6"/>
      <c r="J393" s="15">
        <f t="shared" si="31"/>
        <v>2465.9</v>
      </c>
      <c r="K393" s="97">
        <f t="shared" si="31"/>
        <v>279.60000000000002</v>
      </c>
      <c r="L393" s="103">
        <f t="shared" ref="L393:L456" si="32">SUM(K393/J393)</f>
        <v>0.11338659313029725</v>
      </c>
    </row>
    <row r="394" spans="1:12" ht="32.25" customHeight="1">
      <c r="A394" s="10" t="s">
        <v>818</v>
      </c>
      <c r="B394" s="107" t="s">
        <v>312</v>
      </c>
      <c r="C394" s="108"/>
      <c r="D394" s="109"/>
      <c r="E394" s="6">
        <v>984</v>
      </c>
      <c r="F394" s="7" t="s">
        <v>66</v>
      </c>
      <c r="G394" s="6">
        <v>7950500</v>
      </c>
      <c r="H394" s="6">
        <v>244</v>
      </c>
      <c r="I394" s="6"/>
      <c r="J394" s="15">
        <f t="shared" si="31"/>
        <v>2465.9</v>
      </c>
      <c r="K394" s="97">
        <f t="shared" si="31"/>
        <v>279.60000000000002</v>
      </c>
      <c r="L394" s="103">
        <f t="shared" si="32"/>
        <v>0.11338659313029725</v>
      </c>
    </row>
    <row r="395" spans="1:12" s="5" customFormat="1" ht="17.25" customHeight="1">
      <c r="A395" s="11" t="s">
        <v>819</v>
      </c>
      <c r="B395" s="120" t="s">
        <v>313</v>
      </c>
      <c r="C395" s="111"/>
      <c r="D395" s="112"/>
      <c r="E395" s="12">
        <v>984</v>
      </c>
      <c r="F395" s="13" t="s">
        <v>66</v>
      </c>
      <c r="G395" s="12">
        <v>7950500</v>
      </c>
      <c r="H395" s="12">
        <v>244</v>
      </c>
      <c r="I395" s="12">
        <v>220</v>
      </c>
      <c r="J395" s="19">
        <f t="shared" si="31"/>
        <v>2465.9</v>
      </c>
      <c r="K395" s="99">
        <f t="shared" si="31"/>
        <v>279.60000000000002</v>
      </c>
      <c r="L395" s="103">
        <f t="shared" si="32"/>
        <v>0.11338659313029725</v>
      </c>
    </row>
    <row r="396" spans="1:12" ht="18" customHeight="1">
      <c r="A396" s="11" t="s">
        <v>820</v>
      </c>
      <c r="B396" s="113" t="s">
        <v>314</v>
      </c>
      <c r="C396" s="108"/>
      <c r="D396" s="109"/>
      <c r="E396" s="6">
        <v>984</v>
      </c>
      <c r="F396" s="7" t="s">
        <v>66</v>
      </c>
      <c r="G396" s="6">
        <v>7950500</v>
      </c>
      <c r="H396" s="6">
        <v>244</v>
      </c>
      <c r="I396" s="6">
        <v>226</v>
      </c>
      <c r="J396" s="15">
        <v>2465.9</v>
      </c>
      <c r="K396" s="97">
        <v>279.60000000000002</v>
      </c>
      <c r="L396" s="103">
        <f t="shared" si="32"/>
        <v>0.11338659313029725</v>
      </c>
    </row>
    <row r="397" spans="1:12" s="5" customFormat="1" ht="21" customHeight="1">
      <c r="A397" s="9" t="s">
        <v>67</v>
      </c>
      <c r="B397" s="132" t="s">
        <v>68</v>
      </c>
      <c r="C397" s="133"/>
      <c r="D397" s="134"/>
      <c r="E397" s="2">
        <v>984</v>
      </c>
      <c r="F397" s="3" t="s">
        <v>69</v>
      </c>
      <c r="G397" s="6"/>
      <c r="H397" s="6"/>
      <c r="I397" s="6"/>
      <c r="J397" s="26">
        <f>J398</f>
        <v>105.8</v>
      </c>
      <c r="K397" s="99">
        <v>0</v>
      </c>
      <c r="L397" s="103">
        <f t="shared" si="32"/>
        <v>0</v>
      </c>
    </row>
    <row r="398" spans="1:12" ht="24.75" customHeight="1">
      <c r="A398" s="20" t="s">
        <v>70</v>
      </c>
      <c r="B398" s="129" t="s">
        <v>71</v>
      </c>
      <c r="C398" s="130"/>
      <c r="D398" s="131"/>
      <c r="E398" s="16">
        <v>984</v>
      </c>
      <c r="F398" s="17" t="s">
        <v>72</v>
      </c>
      <c r="G398" s="12"/>
      <c r="H398" s="12"/>
      <c r="I398" s="12"/>
      <c r="J398" s="27">
        <f>J399</f>
        <v>105.8</v>
      </c>
      <c r="K398" s="97">
        <v>0</v>
      </c>
      <c r="L398" s="103">
        <f t="shared" si="32"/>
        <v>0</v>
      </c>
    </row>
    <row r="399" spans="1:12" s="8" customFormat="1" ht="60.75" customHeight="1">
      <c r="A399" s="20" t="s">
        <v>73</v>
      </c>
      <c r="B399" s="129" t="s">
        <v>266</v>
      </c>
      <c r="C399" s="130"/>
      <c r="D399" s="131"/>
      <c r="E399" s="16">
        <v>984</v>
      </c>
      <c r="F399" s="17" t="s">
        <v>72</v>
      </c>
      <c r="G399" s="16">
        <v>4100100</v>
      </c>
      <c r="H399" s="16"/>
      <c r="I399" s="16"/>
      <c r="J399" s="27">
        <f>SUM(J400)</f>
        <v>105.8</v>
      </c>
      <c r="K399" s="101">
        <v>0</v>
      </c>
      <c r="L399" s="103">
        <f t="shared" si="32"/>
        <v>0</v>
      </c>
    </row>
    <row r="400" spans="1:12" ht="15" customHeight="1">
      <c r="A400" s="10" t="s">
        <v>74</v>
      </c>
      <c r="B400" s="107" t="s">
        <v>418</v>
      </c>
      <c r="C400" s="108"/>
      <c r="D400" s="109"/>
      <c r="E400" s="6">
        <v>984</v>
      </c>
      <c r="F400" s="7" t="s">
        <v>72</v>
      </c>
      <c r="G400" s="6">
        <v>4100100</v>
      </c>
      <c r="H400" s="6">
        <v>200</v>
      </c>
      <c r="I400" s="6"/>
      <c r="J400" s="15">
        <f>SUM(J401)</f>
        <v>105.8</v>
      </c>
      <c r="K400" s="97">
        <v>0</v>
      </c>
      <c r="L400" s="103">
        <f t="shared" si="32"/>
        <v>0</v>
      </c>
    </row>
    <row r="401" spans="1:12" s="4" customFormat="1" ht="31.5" customHeight="1">
      <c r="A401" s="10" t="s">
        <v>450</v>
      </c>
      <c r="B401" s="113" t="s">
        <v>298</v>
      </c>
      <c r="C401" s="114"/>
      <c r="D401" s="115"/>
      <c r="E401" s="6">
        <v>984</v>
      </c>
      <c r="F401" s="7" t="s">
        <v>72</v>
      </c>
      <c r="G401" s="6">
        <v>4100100</v>
      </c>
      <c r="H401" s="6">
        <v>240</v>
      </c>
      <c r="I401" s="6"/>
      <c r="J401" s="15">
        <f>SUM(J402)</f>
        <v>105.8</v>
      </c>
      <c r="K401" s="98">
        <v>0</v>
      </c>
      <c r="L401" s="103">
        <f t="shared" si="32"/>
        <v>0</v>
      </c>
    </row>
    <row r="402" spans="1:12" s="4" customFormat="1" ht="32.25" customHeight="1">
      <c r="A402" s="10" t="s">
        <v>451</v>
      </c>
      <c r="B402" s="107" t="s">
        <v>312</v>
      </c>
      <c r="C402" s="108"/>
      <c r="D402" s="109"/>
      <c r="E402" s="6">
        <v>984</v>
      </c>
      <c r="F402" s="7" t="s">
        <v>72</v>
      </c>
      <c r="G402" s="6">
        <v>4100100</v>
      </c>
      <c r="H402" s="6">
        <v>244</v>
      </c>
      <c r="I402" s="6"/>
      <c r="J402" s="15">
        <f>SUM(J403+J405)</f>
        <v>105.8</v>
      </c>
      <c r="K402" s="98">
        <v>0</v>
      </c>
      <c r="L402" s="103">
        <f t="shared" si="32"/>
        <v>0</v>
      </c>
    </row>
    <row r="403" spans="1:12" s="4" customFormat="1" ht="17.25" customHeight="1">
      <c r="A403" s="11" t="s">
        <v>620</v>
      </c>
      <c r="B403" s="120" t="s">
        <v>313</v>
      </c>
      <c r="C403" s="111"/>
      <c r="D403" s="112"/>
      <c r="E403" s="12">
        <v>984</v>
      </c>
      <c r="F403" s="13" t="s">
        <v>72</v>
      </c>
      <c r="G403" s="12">
        <v>4100100</v>
      </c>
      <c r="H403" s="12">
        <v>244</v>
      </c>
      <c r="I403" s="12">
        <v>220</v>
      </c>
      <c r="J403" s="19">
        <f>SUM(J404)</f>
        <v>52.9</v>
      </c>
      <c r="K403" s="98">
        <v>0</v>
      </c>
      <c r="L403" s="103">
        <f t="shared" si="32"/>
        <v>0</v>
      </c>
    </row>
    <row r="404" spans="1:12" s="4" customFormat="1" ht="16.5" customHeight="1">
      <c r="A404" s="10" t="s">
        <v>621</v>
      </c>
      <c r="B404" s="113" t="s">
        <v>314</v>
      </c>
      <c r="C404" s="108"/>
      <c r="D404" s="109"/>
      <c r="E404" s="6">
        <v>984</v>
      </c>
      <c r="F404" s="7" t="s">
        <v>72</v>
      </c>
      <c r="G404" s="6">
        <v>4100100</v>
      </c>
      <c r="H404" s="6">
        <v>244</v>
      </c>
      <c r="I404" s="6">
        <v>226</v>
      </c>
      <c r="J404" s="15">
        <v>52.9</v>
      </c>
      <c r="K404" s="98">
        <v>0</v>
      </c>
      <c r="L404" s="103">
        <f t="shared" si="32"/>
        <v>0</v>
      </c>
    </row>
    <row r="405" spans="1:12" s="4" customFormat="1" ht="15" customHeight="1">
      <c r="A405" s="11" t="s">
        <v>622</v>
      </c>
      <c r="B405" s="110" t="s">
        <v>349</v>
      </c>
      <c r="C405" s="111"/>
      <c r="D405" s="112"/>
      <c r="E405" s="12">
        <v>984</v>
      </c>
      <c r="F405" s="13" t="s">
        <v>72</v>
      </c>
      <c r="G405" s="12">
        <v>4100100</v>
      </c>
      <c r="H405" s="12">
        <v>244</v>
      </c>
      <c r="I405" s="12">
        <v>300</v>
      </c>
      <c r="J405" s="19">
        <f>SUM(J406)</f>
        <v>52.9</v>
      </c>
      <c r="K405" s="98">
        <v>0</v>
      </c>
      <c r="L405" s="103">
        <f t="shared" si="32"/>
        <v>0</v>
      </c>
    </row>
    <row r="406" spans="1:12" s="4" customFormat="1" ht="18" customHeight="1">
      <c r="A406" s="11" t="s">
        <v>623</v>
      </c>
      <c r="B406" s="113" t="s">
        <v>417</v>
      </c>
      <c r="C406" s="108"/>
      <c r="D406" s="109"/>
      <c r="E406" s="6">
        <v>984</v>
      </c>
      <c r="F406" s="7" t="s">
        <v>72</v>
      </c>
      <c r="G406" s="6">
        <v>4100100</v>
      </c>
      <c r="H406" s="6">
        <v>244</v>
      </c>
      <c r="I406" s="6">
        <v>340</v>
      </c>
      <c r="J406" s="15">
        <v>52.9</v>
      </c>
      <c r="K406" s="98">
        <v>0</v>
      </c>
      <c r="L406" s="103">
        <f t="shared" si="32"/>
        <v>0</v>
      </c>
    </row>
    <row r="407" spans="1:12" s="5" customFormat="1" ht="16.5" customHeight="1">
      <c r="A407" s="2" t="s">
        <v>75</v>
      </c>
      <c r="B407" s="162" t="s">
        <v>76</v>
      </c>
      <c r="C407" s="163"/>
      <c r="D407" s="164"/>
      <c r="E407" s="2">
        <v>984</v>
      </c>
      <c r="F407" s="3" t="s">
        <v>77</v>
      </c>
      <c r="G407" s="2"/>
      <c r="H407" s="2"/>
      <c r="I407" s="2"/>
      <c r="J407" s="26">
        <f>SUM(J408+J421)</f>
        <v>5488.7999999999993</v>
      </c>
      <c r="K407" s="98">
        <f>SUM(K408+K421)</f>
        <v>1809.8000000000002</v>
      </c>
      <c r="L407" s="104">
        <f t="shared" si="32"/>
        <v>0.32972598746538412</v>
      </c>
    </row>
    <row r="408" spans="1:12" ht="30" customHeight="1">
      <c r="A408" s="16" t="s">
        <v>78</v>
      </c>
      <c r="B408" s="135" t="s">
        <v>191</v>
      </c>
      <c r="C408" s="136"/>
      <c r="D408" s="137"/>
      <c r="E408" s="16">
        <v>984</v>
      </c>
      <c r="F408" s="17" t="s">
        <v>190</v>
      </c>
      <c r="G408" s="16"/>
      <c r="H408" s="16"/>
      <c r="I408" s="16"/>
      <c r="J408" s="27">
        <f>J409+J415</f>
        <v>157.69999999999999</v>
      </c>
      <c r="K408" s="101">
        <f>SUM(K409+K415)</f>
        <v>48</v>
      </c>
      <c r="L408" s="104">
        <f t="shared" si="32"/>
        <v>0.30437539632213068</v>
      </c>
    </row>
    <row r="409" spans="1:12" s="88" customFormat="1" ht="46.5" customHeight="1">
      <c r="A409" s="16" t="s">
        <v>81</v>
      </c>
      <c r="B409" s="135" t="s">
        <v>267</v>
      </c>
      <c r="C409" s="136"/>
      <c r="D409" s="137"/>
      <c r="E409" s="16">
        <v>984</v>
      </c>
      <c r="F409" s="17" t="s">
        <v>190</v>
      </c>
      <c r="G409" s="16">
        <v>4280200</v>
      </c>
      <c r="H409" s="16"/>
      <c r="I409" s="16"/>
      <c r="J409" s="27">
        <f>SUM(J410)</f>
        <v>0</v>
      </c>
      <c r="K409" s="105">
        <v>0</v>
      </c>
      <c r="L409" s="103">
        <v>0</v>
      </c>
    </row>
    <row r="410" spans="1:12" s="79" customFormat="1" ht="16.5" customHeight="1">
      <c r="A410" s="6" t="s">
        <v>82</v>
      </c>
      <c r="B410" s="145" t="s">
        <v>418</v>
      </c>
      <c r="C410" s="127"/>
      <c r="D410" s="128"/>
      <c r="E410" s="6">
        <v>984</v>
      </c>
      <c r="F410" s="7" t="s">
        <v>190</v>
      </c>
      <c r="G410" s="6">
        <v>4280200</v>
      </c>
      <c r="H410" s="6">
        <v>200</v>
      </c>
      <c r="I410" s="6"/>
      <c r="J410" s="15">
        <f>SUM(J411)</f>
        <v>0</v>
      </c>
      <c r="K410" s="102">
        <v>0</v>
      </c>
      <c r="L410" s="103">
        <v>0</v>
      </c>
    </row>
    <row r="411" spans="1:12" s="5" customFormat="1" ht="28.5" customHeight="1">
      <c r="A411" s="6" t="s">
        <v>452</v>
      </c>
      <c r="B411" s="113" t="s">
        <v>298</v>
      </c>
      <c r="C411" s="114"/>
      <c r="D411" s="115"/>
      <c r="E411" s="6">
        <v>984</v>
      </c>
      <c r="F411" s="7" t="s">
        <v>190</v>
      </c>
      <c r="G411" s="6">
        <v>4280200</v>
      </c>
      <c r="H411" s="6">
        <v>240</v>
      </c>
      <c r="I411" s="6"/>
      <c r="J411" s="15">
        <f>SUM(J412)</f>
        <v>0</v>
      </c>
      <c r="K411" s="99">
        <v>0</v>
      </c>
      <c r="L411" s="103">
        <v>0</v>
      </c>
    </row>
    <row r="412" spans="1:12" s="5" customFormat="1" ht="28.5" customHeight="1">
      <c r="A412" s="6" t="s">
        <v>453</v>
      </c>
      <c r="B412" s="107" t="s">
        <v>312</v>
      </c>
      <c r="C412" s="108"/>
      <c r="D412" s="109"/>
      <c r="E412" s="6">
        <v>984</v>
      </c>
      <c r="F412" s="7" t="s">
        <v>190</v>
      </c>
      <c r="G412" s="6">
        <v>4280200</v>
      </c>
      <c r="H412" s="6">
        <v>244</v>
      </c>
      <c r="I412" s="6"/>
      <c r="J412" s="15">
        <f>SUM(J413)</f>
        <v>0</v>
      </c>
      <c r="K412" s="99">
        <v>0</v>
      </c>
      <c r="L412" s="103">
        <v>0</v>
      </c>
    </row>
    <row r="413" spans="1:12" s="5" customFormat="1" ht="16.5" customHeight="1">
      <c r="A413" s="12" t="s">
        <v>454</v>
      </c>
      <c r="B413" s="120" t="s">
        <v>313</v>
      </c>
      <c r="C413" s="111"/>
      <c r="D413" s="112"/>
      <c r="E413" s="12">
        <v>984</v>
      </c>
      <c r="F413" s="13" t="s">
        <v>190</v>
      </c>
      <c r="G413" s="12">
        <v>4280200</v>
      </c>
      <c r="H413" s="12">
        <v>244</v>
      </c>
      <c r="I413" s="12">
        <v>220</v>
      </c>
      <c r="J413" s="19">
        <f>SUM(J414)</f>
        <v>0</v>
      </c>
      <c r="K413" s="99">
        <v>0</v>
      </c>
      <c r="L413" s="103">
        <v>0</v>
      </c>
    </row>
    <row r="414" spans="1:12" s="5" customFormat="1" ht="17.25" customHeight="1">
      <c r="A414" s="6" t="s">
        <v>455</v>
      </c>
      <c r="B414" s="107" t="s">
        <v>314</v>
      </c>
      <c r="C414" s="108"/>
      <c r="D414" s="109"/>
      <c r="E414" s="6">
        <v>984</v>
      </c>
      <c r="F414" s="7" t="s">
        <v>190</v>
      </c>
      <c r="G414" s="6">
        <v>4280200</v>
      </c>
      <c r="H414" s="6">
        <v>244</v>
      </c>
      <c r="I414" s="6">
        <v>226</v>
      </c>
      <c r="J414" s="15">
        <v>0</v>
      </c>
      <c r="K414" s="99">
        <v>0</v>
      </c>
      <c r="L414" s="103">
        <v>0</v>
      </c>
    </row>
    <row r="415" spans="1:12" s="5" customFormat="1" ht="96" customHeight="1">
      <c r="A415" s="16" t="s">
        <v>652</v>
      </c>
      <c r="B415" s="135" t="s">
        <v>658</v>
      </c>
      <c r="C415" s="136"/>
      <c r="D415" s="137"/>
      <c r="E415" s="16">
        <v>984</v>
      </c>
      <c r="F415" s="17" t="s">
        <v>190</v>
      </c>
      <c r="G415" s="16">
        <v>7950600</v>
      </c>
      <c r="H415" s="16"/>
      <c r="I415" s="16"/>
      <c r="J415" s="27">
        <f t="shared" ref="J415:K419" si="33">SUM(J416)</f>
        <v>157.69999999999999</v>
      </c>
      <c r="K415" s="98">
        <f t="shared" si="33"/>
        <v>48</v>
      </c>
      <c r="L415" s="104">
        <f t="shared" si="32"/>
        <v>0.30437539632213068</v>
      </c>
    </row>
    <row r="416" spans="1:12" s="5" customFormat="1" ht="17.25" customHeight="1">
      <c r="A416" s="6" t="s">
        <v>653</v>
      </c>
      <c r="B416" s="145" t="s">
        <v>418</v>
      </c>
      <c r="C416" s="127"/>
      <c r="D416" s="128"/>
      <c r="E416" s="6">
        <v>984</v>
      </c>
      <c r="F416" s="7" t="s">
        <v>190</v>
      </c>
      <c r="G416" s="6">
        <v>7950600</v>
      </c>
      <c r="H416" s="6">
        <v>200</v>
      </c>
      <c r="I416" s="6"/>
      <c r="J416" s="15">
        <f t="shared" si="33"/>
        <v>157.69999999999999</v>
      </c>
      <c r="K416" s="99">
        <f t="shared" si="33"/>
        <v>48</v>
      </c>
      <c r="L416" s="103">
        <f t="shared" si="32"/>
        <v>0.30437539632213068</v>
      </c>
    </row>
    <row r="417" spans="1:12" s="5" customFormat="1" ht="17.25" customHeight="1">
      <c r="A417" s="6" t="s">
        <v>654</v>
      </c>
      <c r="B417" s="113" t="s">
        <v>298</v>
      </c>
      <c r="C417" s="114"/>
      <c r="D417" s="115"/>
      <c r="E417" s="6">
        <v>984</v>
      </c>
      <c r="F417" s="7" t="s">
        <v>190</v>
      </c>
      <c r="G417" s="6">
        <v>7950600</v>
      </c>
      <c r="H417" s="6">
        <v>240</v>
      </c>
      <c r="I417" s="6"/>
      <c r="J417" s="15">
        <f t="shared" si="33"/>
        <v>157.69999999999999</v>
      </c>
      <c r="K417" s="99">
        <f t="shared" si="33"/>
        <v>48</v>
      </c>
      <c r="L417" s="103">
        <f t="shared" si="32"/>
        <v>0.30437539632213068</v>
      </c>
    </row>
    <row r="418" spans="1:12" s="5" customFormat="1" ht="17.25" customHeight="1">
      <c r="A418" s="6" t="s">
        <v>655</v>
      </c>
      <c r="B418" s="107" t="s">
        <v>312</v>
      </c>
      <c r="C418" s="108"/>
      <c r="D418" s="109"/>
      <c r="E418" s="6">
        <v>984</v>
      </c>
      <c r="F418" s="7" t="s">
        <v>190</v>
      </c>
      <c r="G418" s="6">
        <v>7950600</v>
      </c>
      <c r="H418" s="6">
        <v>244</v>
      </c>
      <c r="I418" s="6"/>
      <c r="J418" s="15">
        <f t="shared" si="33"/>
        <v>157.69999999999999</v>
      </c>
      <c r="K418" s="99">
        <f t="shared" si="33"/>
        <v>48</v>
      </c>
      <c r="L418" s="103">
        <f t="shared" si="32"/>
        <v>0.30437539632213068</v>
      </c>
    </row>
    <row r="419" spans="1:12" s="5" customFormat="1" ht="17.25" customHeight="1">
      <c r="A419" s="12" t="s">
        <v>656</v>
      </c>
      <c r="B419" s="120" t="s">
        <v>313</v>
      </c>
      <c r="C419" s="111"/>
      <c r="D419" s="112"/>
      <c r="E419" s="12">
        <v>984</v>
      </c>
      <c r="F419" s="13" t="s">
        <v>190</v>
      </c>
      <c r="G419" s="12">
        <v>7950600</v>
      </c>
      <c r="H419" s="12">
        <v>244</v>
      </c>
      <c r="I419" s="12">
        <v>220</v>
      </c>
      <c r="J419" s="19">
        <f t="shared" si="33"/>
        <v>157.69999999999999</v>
      </c>
      <c r="K419" s="99">
        <f t="shared" si="33"/>
        <v>48</v>
      </c>
      <c r="L419" s="103">
        <f t="shared" si="32"/>
        <v>0.30437539632213068</v>
      </c>
    </row>
    <row r="420" spans="1:12" s="5" customFormat="1" ht="17.25" customHeight="1">
      <c r="A420" s="6" t="s">
        <v>657</v>
      </c>
      <c r="B420" s="107" t="s">
        <v>314</v>
      </c>
      <c r="C420" s="108"/>
      <c r="D420" s="109"/>
      <c r="E420" s="6">
        <v>984</v>
      </c>
      <c r="F420" s="7" t="s">
        <v>190</v>
      </c>
      <c r="G420" s="6">
        <v>7950600</v>
      </c>
      <c r="H420" s="6">
        <v>244</v>
      </c>
      <c r="I420" s="6">
        <v>226</v>
      </c>
      <c r="J420" s="15">
        <v>157.69999999999999</v>
      </c>
      <c r="K420" s="99">
        <v>48</v>
      </c>
      <c r="L420" s="103">
        <f t="shared" si="32"/>
        <v>0.30437539632213068</v>
      </c>
    </row>
    <row r="421" spans="1:12" ht="19.5" customHeight="1">
      <c r="A421" s="21" t="s">
        <v>192</v>
      </c>
      <c r="B421" s="129" t="s">
        <v>79</v>
      </c>
      <c r="C421" s="130"/>
      <c r="D421" s="131"/>
      <c r="E421" s="16">
        <v>984</v>
      </c>
      <c r="F421" s="17" t="s">
        <v>80</v>
      </c>
      <c r="G421" s="16"/>
      <c r="H421" s="16"/>
      <c r="I421" s="16"/>
      <c r="J421" s="27">
        <f>SUM(J422+J429+J437)</f>
        <v>5331.0999999999995</v>
      </c>
      <c r="K421" s="101">
        <f>SUM(K422+K429+K437)</f>
        <v>1761.8000000000002</v>
      </c>
      <c r="L421" s="104">
        <f t="shared" si="32"/>
        <v>0.33047588677758816</v>
      </c>
    </row>
    <row r="422" spans="1:12" s="4" customFormat="1" ht="51.75" customHeight="1">
      <c r="A422" s="16" t="s">
        <v>205</v>
      </c>
      <c r="B422" s="129" t="s">
        <v>241</v>
      </c>
      <c r="C422" s="130"/>
      <c r="D422" s="131"/>
      <c r="E422" s="16">
        <v>984</v>
      </c>
      <c r="F422" s="17" t="s">
        <v>80</v>
      </c>
      <c r="G422" s="16">
        <v>4310100</v>
      </c>
      <c r="H422" s="16"/>
      <c r="I422" s="16"/>
      <c r="J422" s="27">
        <f t="shared" ref="J422:K424" si="34">SUM(J423)</f>
        <v>733.9</v>
      </c>
      <c r="K422" s="98">
        <f t="shared" si="34"/>
        <v>364.90000000000003</v>
      </c>
      <c r="L422" s="103">
        <f t="shared" si="32"/>
        <v>0.49720670391061461</v>
      </c>
    </row>
    <row r="423" spans="1:12" ht="17.25" customHeight="1">
      <c r="A423" s="6" t="s">
        <v>206</v>
      </c>
      <c r="B423" s="107" t="s">
        <v>418</v>
      </c>
      <c r="C423" s="108"/>
      <c r="D423" s="109"/>
      <c r="E423" s="6">
        <v>984</v>
      </c>
      <c r="F423" s="7" t="s">
        <v>80</v>
      </c>
      <c r="G423" s="6">
        <v>4310100</v>
      </c>
      <c r="H423" s="6">
        <v>200</v>
      </c>
      <c r="I423" s="6"/>
      <c r="J423" s="15">
        <f t="shared" si="34"/>
        <v>733.9</v>
      </c>
      <c r="K423" s="97">
        <f t="shared" si="34"/>
        <v>364.90000000000003</v>
      </c>
      <c r="L423" s="103">
        <f t="shared" si="32"/>
        <v>0.49720670391061461</v>
      </c>
    </row>
    <row r="424" spans="1:12" ht="30.75" customHeight="1">
      <c r="A424" s="6" t="s">
        <v>456</v>
      </c>
      <c r="B424" s="113" t="s">
        <v>298</v>
      </c>
      <c r="C424" s="114"/>
      <c r="D424" s="115"/>
      <c r="E424" s="6">
        <v>984</v>
      </c>
      <c r="F424" s="7" t="s">
        <v>80</v>
      </c>
      <c r="G424" s="6">
        <v>4310100</v>
      </c>
      <c r="H424" s="6">
        <v>240</v>
      </c>
      <c r="I424" s="6"/>
      <c r="J424" s="15">
        <f t="shared" si="34"/>
        <v>733.9</v>
      </c>
      <c r="K424" s="97">
        <f t="shared" si="34"/>
        <v>364.90000000000003</v>
      </c>
      <c r="L424" s="103">
        <f t="shared" si="32"/>
        <v>0.49720670391061461</v>
      </c>
    </row>
    <row r="425" spans="1:12" ht="30.75" customHeight="1">
      <c r="A425" s="6" t="s">
        <v>457</v>
      </c>
      <c r="B425" s="107" t="s">
        <v>312</v>
      </c>
      <c r="C425" s="108"/>
      <c r="D425" s="109"/>
      <c r="E425" s="6">
        <v>984</v>
      </c>
      <c r="F425" s="7" t="s">
        <v>80</v>
      </c>
      <c r="G425" s="6">
        <v>4310100</v>
      </c>
      <c r="H425" s="6">
        <v>244</v>
      </c>
      <c r="I425" s="6"/>
      <c r="J425" s="15">
        <f>SUM(J426+J428)</f>
        <v>733.9</v>
      </c>
      <c r="K425" s="97">
        <f>SUM(K426+K428)</f>
        <v>364.90000000000003</v>
      </c>
      <c r="L425" s="103">
        <f t="shared" si="32"/>
        <v>0.49720670391061461</v>
      </c>
    </row>
    <row r="426" spans="1:12" s="5" customFormat="1" ht="17.25" customHeight="1">
      <c r="A426" s="12" t="s">
        <v>458</v>
      </c>
      <c r="B426" s="120" t="s">
        <v>313</v>
      </c>
      <c r="C426" s="111"/>
      <c r="D426" s="112"/>
      <c r="E426" s="6">
        <v>984</v>
      </c>
      <c r="F426" s="7" t="s">
        <v>80</v>
      </c>
      <c r="G426" s="6">
        <v>4310100</v>
      </c>
      <c r="H426" s="12">
        <v>244</v>
      </c>
      <c r="I426" s="12">
        <v>220</v>
      </c>
      <c r="J426" s="19">
        <f>SUM(J427)</f>
        <v>200</v>
      </c>
      <c r="K426" s="99">
        <f>SUM(K427)</f>
        <v>17.3</v>
      </c>
      <c r="L426" s="103">
        <f t="shared" si="32"/>
        <v>8.6500000000000007E-2</v>
      </c>
    </row>
    <row r="427" spans="1:12" ht="15.75" customHeight="1">
      <c r="A427" s="6" t="s">
        <v>459</v>
      </c>
      <c r="B427" s="113" t="s">
        <v>314</v>
      </c>
      <c r="C427" s="108"/>
      <c r="D427" s="109"/>
      <c r="E427" s="6">
        <v>984</v>
      </c>
      <c r="F427" s="7" t="s">
        <v>80</v>
      </c>
      <c r="G427" s="6">
        <v>4310100</v>
      </c>
      <c r="H427" s="6">
        <v>244</v>
      </c>
      <c r="I427" s="6">
        <v>226</v>
      </c>
      <c r="J427" s="15">
        <v>200</v>
      </c>
      <c r="K427" s="97">
        <v>17.3</v>
      </c>
      <c r="L427" s="103">
        <f t="shared" si="32"/>
        <v>8.6500000000000007E-2</v>
      </c>
    </row>
    <row r="428" spans="1:12" s="5" customFormat="1" ht="18.75" customHeight="1">
      <c r="A428" s="12" t="s">
        <v>460</v>
      </c>
      <c r="B428" s="120" t="s">
        <v>340</v>
      </c>
      <c r="C428" s="111"/>
      <c r="D428" s="112"/>
      <c r="E428" s="6">
        <v>984</v>
      </c>
      <c r="F428" s="7" t="s">
        <v>80</v>
      </c>
      <c r="G428" s="6">
        <v>4310100</v>
      </c>
      <c r="H428" s="12">
        <v>244</v>
      </c>
      <c r="I428" s="12">
        <v>290</v>
      </c>
      <c r="J428" s="19">
        <v>533.9</v>
      </c>
      <c r="K428" s="99">
        <v>347.6</v>
      </c>
      <c r="L428" s="103">
        <f t="shared" si="32"/>
        <v>0.65105825060872835</v>
      </c>
    </row>
    <row r="429" spans="1:12" s="4" customFormat="1" ht="49.5" customHeight="1">
      <c r="A429" s="16" t="s">
        <v>207</v>
      </c>
      <c r="B429" s="129" t="s">
        <v>242</v>
      </c>
      <c r="C429" s="130"/>
      <c r="D429" s="131"/>
      <c r="E429" s="16">
        <v>984</v>
      </c>
      <c r="F429" s="17" t="s">
        <v>80</v>
      </c>
      <c r="G429" s="16">
        <v>4310200</v>
      </c>
      <c r="H429" s="16"/>
      <c r="I429" s="16"/>
      <c r="J429" s="27">
        <f t="shared" ref="J429:K431" si="35">SUM(J430)</f>
        <v>4363.2</v>
      </c>
      <c r="K429" s="98">
        <f t="shared" si="35"/>
        <v>1232.9000000000001</v>
      </c>
      <c r="L429" s="104">
        <f t="shared" si="32"/>
        <v>0.28256784011734509</v>
      </c>
    </row>
    <row r="430" spans="1:12" ht="15.75" customHeight="1">
      <c r="A430" s="6" t="s">
        <v>208</v>
      </c>
      <c r="B430" s="107" t="s">
        <v>418</v>
      </c>
      <c r="C430" s="108"/>
      <c r="D430" s="109"/>
      <c r="E430" s="6">
        <v>984</v>
      </c>
      <c r="F430" s="7" t="s">
        <v>80</v>
      </c>
      <c r="G430" s="6">
        <v>4310200</v>
      </c>
      <c r="H430" s="6">
        <v>200</v>
      </c>
      <c r="I430" s="6"/>
      <c r="J430" s="15">
        <f t="shared" si="35"/>
        <v>4363.2</v>
      </c>
      <c r="K430" s="97">
        <f t="shared" si="35"/>
        <v>1232.9000000000001</v>
      </c>
      <c r="L430" s="103">
        <f t="shared" si="32"/>
        <v>0.28256784011734509</v>
      </c>
    </row>
    <row r="431" spans="1:12" ht="33" customHeight="1">
      <c r="A431" s="6" t="s">
        <v>461</v>
      </c>
      <c r="B431" s="113" t="s">
        <v>298</v>
      </c>
      <c r="C431" s="114"/>
      <c r="D431" s="115"/>
      <c r="E431" s="6">
        <v>984</v>
      </c>
      <c r="F431" s="7" t="s">
        <v>80</v>
      </c>
      <c r="G431" s="6">
        <v>4310200</v>
      </c>
      <c r="H431" s="6">
        <v>240</v>
      </c>
      <c r="I431" s="6"/>
      <c r="J431" s="15">
        <f t="shared" si="35"/>
        <v>4363.2</v>
      </c>
      <c r="K431" s="97">
        <f t="shared" si="35"/>
        <v>1232.9000000000001</v>
      </c>
      <c r="L431" s="103">
        <f t="shared" si="32"/>
        <v>0.28256784011734509</v>
      </c>
    </row>
    <row r="432" spans="1:12" ht="30" customHeight="1">
      <c r="A432" s="6" t="s">
        <v>462</v>
      </c>
      <c r="B432" s="107" t="s">
        <v>312</v>
      </c>
      <c r="C432" s="108"/>
      <c r="D432" s="109"/>
      <c r="E432" s="6">
        <v>984</v>
      </c>
      <c r="F432" s="7" t="s">
        <v>80</v>
      </c>
      <c r="G432" s="6">
        <v>4310200</v>
      </c>
      <c r="H432" s="6">
        <v>244</v>
      </c>
      <c r="I432" s="6"/>
      <c r="J432" s="15">
        <f>SUM(J433+J436)</f>
        <v>4363.2</v>
      </c>
      <c r="K432" s="97">
        <f>SUM(K433+K436)</f>
        <v>1232.9000000000001</v>
      </c>
      <c r="L432" s="103">
        <f t="shared" si="32"/>
        <v>0.28256784011734509</v>
      </c>
    </row>
    <row r="433" spans="1:12" s="5" customFormat="1" ht="16.5" customHeight="1">
      <c r="A433" s="12" t="s">
        <v>463</v>
      </c>
      <c r="B433" s="120" t="s">
        <v>313</v>
      </c>
      <c r="C433" s="111"/>
      <c r="D433" s="112"/>
      <c r="E433" s="6">
        <v>984</v>
      </c>
      <c r="F433" s="7" t="s">
        <v>80</v>
      </c>
      <c r="G433" s="6">
        <v>4310200</v>
      </c>
      <c r="H433" s="12">
        <v>244</v>
      </c>
      <c r="I433" s="12">
        <v>220</v>
      </c>
      <c r="J433" s="19">
        <f>SUM(J435+J434)</f>
        <v>2173.1999999999998</v>
      </c>
      <c r="K433" s="99">
        <f>SUM(K434:K435)</f>
        <v>1232.9000000000001</v>
      </c>
      <c r="L433" s="103">
        <f t="shared" si="32"/>
        <v>0.56732008098656372</v>
      </c>
    </row>
    <row r="434" spans="1:12" s="5" customFormat="1" ht="16.5" customHeight="1">
      <c r="A434" s="6" t="s">
        <v>464</v>
      </c>
      <c r="B434" s="107" t="s">
        <v>347</v>
      </c>
      <c r="C434" s="143"/>
      <c r="D434" s="144"/>
      <c r="E434" s="6">
        <v>984</v>
      </c>
      <c r="F434" s="7" t="s">
        <v>80</v>
      </c>
      <c r="G434" s="6">
        <v>4310200</v>
      </c>
      <c r="H434" s="6">
        <v>244</v>
      </c>
      <c r="I434" s="6">
        <v>224</v>
      </c>
      <c r="J434" s="15">
        <v>0</v>
      </c>
      <c r="K434" s="99">
        <v>0</v>
      </c>
      <c r="L434" s="103">
        <v>0</v>
      </c>
    </row>
    <row r="435" spans="1:12" ht="17.25" customHeight="1">
      <c r="A435" s="6" t="s">
        <v>775</v>
      </c>
      <c r="B435" s="113" t="s">
        <v>314</v>
      </c>
      <c r="C435" s="108"/>
      <c r="D435" s="109"/>
      <c r="E435" s="6">
        <v>984</v>
      </c>
      <c r="F435" s="7" t="s">
        <v>80</v>
      </c>
      <c r="G435" s="6">
        <v>4310200</v>
      </c>
      <c r="H435" s="6">
        <v>244</v>
      </c>
      <c r="I435" s="6">
        <v>226</v>
      </c>
      <c r="J435" s="15">
        <v>2173.1999999999998</v>
      </c>
      <c r="K435" s="97">
        <v>1232.9000000000001</v>
      </c>
      <c r="L435" s="103">
        <f t="shared" si="32"/>
        <v>0.56732008098656372</v>
      </c>
    </row>
    <row r="436" spans="1:12" s="5" customFormat="1" ht="15" customHeight="1">
      <c r="A436" s="12" t="s">
        <v>465</v>
      </c>
      <c r="B436" s="120" t="s">
        <v>340</v>
      </c>
      <c r="C436" s="111"/>
      <c r="D436" s="112"/>
      <c r="E436" s="6">
        <v>984</v>
      </c>
      <c r="F436" s="7" t="s">
        <v>80</v>
      </c>
      <c r="G436" s="6">
        <v>4310200</v>
      </c>
      <c r="H436" s="12">
        <v>244</v>
      </c>
      <c r="I436" s="12">
        <v>290</v>
      </c>
      <c r="J436" s="19">
        <v>2190</v>
      </c>
      <c r="K436" s="99">
        <v>0</v>
      </c>
      <c r="L436" s="103">
        <f t="shared" si="32"/>
        <v>0</v>
      </c>
    </row>
    <row r="437" spans="1:12" s="8" customFormat="1" ht="54.75" customHeight="1">
      <c r="A437" s="16" t="s">
        <v>209</v>
      </c>
      <c r="B437" s="129" t="s">
        <v>243</v>
      </c>
      <c r="C437" s="130"/>
      <c r="D437" s="131"/>
      <c r="E437" s="16">
        <v>984</v>
      </c>
      <c r="F437" s="17" t="s">
        <v>80</v>
      </c>
      <c r="G437" s="16">
        <v>4310300</v>
      </c>
      <c r="H437" s="16"/>
      <c r="I437" s="16"/>
      <c r="J437" s="27">
        <f t="shared" ref="J437:K439" si="36">SUM(J438)</f>
        <v>234</v>
      </c>
      <c r="K437" s="101">
        <f t="shared" si="36"/>
        <v>164</v>
      </c>
      <c r="L437" s="104">
        <f t="shared" si="32"/>
        <v>0.70085470085470081</v>
      </c>
    </row>
    <row r="438" spans="1:12" ht="17.25" customHeight="1">
      <c r="A438" s="12" t="s">
        <v>210</v>
      </c>
      <c r="B438" s="107" t="s">
        <v>418</v>
      </c>
      <c r="C438" s="108"/>
      <c r="D438" s="109"/>
      <c r="E438" s="6">
        <v>984</v>
      </c>
      <c r="F438" s="7" t="s">
        <v>80</v>
      </c>
      <c r="G438" s="6">
        <v>4310300</v>
      </c>
      <c r="H438" s="6">
        <v>200</v>
      </c>
      <c r="I438" s="6"/>
      <c r="J438" s="15">
        <f t="shared" si="36"/>
        <v>234</v>
      </c>
      <c r="K438" s="97">
        <f t="shared" si="36"/>
        <v>164</v>
      </c>
      <c r="L438" s="103">
        <f t="shared" si="32"/>
        <v>0.70085470085470081</v>
      </c>
    </row>
    <row r="439" spans="1:12" s="5" customFormat="1" ht="30" customHeight="1">
      <c r="A439" s="6" t="s">
        <v>466</v>
      </c>
      <c r="B439" s="113" t="s">
        <v>298</v>
      </c>
      <c r="C439" s="114"/>
      <c r="D439" s="115"/>
      <c r="E439" s="6">
        <v>984</v>
      </c>
      <c r="F439" s="7" t="s">
        <v>80</v>
      </c>
      <c r="G439" s="6">
        <v>4310300</v>
      </c>
      <c r="H439" s="6">
        <v>240</v>
      </c>
      <c r="I439" s="6"/>
      <c r="J439" s="15">
        <f t="shared" si="36"/>
        <v>234</v>
      </c>
      <c r="K439" s="99">
        <f t="shared" si="36"/>
        <v>164</v>
      </c>
      <c r="L439" s="103">
        <f t="shared" si="32"/>
        <v>0.70085470085470081</v>
      </c>
    </row>
    <row r="440" spans="1:12" s="5" customFormat="1" ht="32.25" customHeight="1">
      <c r="A440" s="6" t="s">
        <v>467</v>
      </c>
      <c r="B440" s="107" t="s">
        <v>312</v>
      </c>
      <c r="C440" s="108"/>
      <c r="D440" s="109"/>
      <c r="E440" s="6">
        <v>984</v>
      </c>
      <c r="F440" s="7" t="s">
        <v>80</v>
      </c>
      <c r="G440" s="6">
        <v>4310300</v>
      </c>
      <c r="H440" s="6">
        <v>244</v>
      </c>
      <c r="I440" s="6"/>
      <c r="J440" s="15">
        <f>SUM(J441+J443)</f>
        <v>234</v>
      </c>
      <c r="K440" s="99">
        <f>SUM(K441+K443)</f>
        <v>164</v>
      </c>
      <c r="L440" s="103">
        <f t="shared" si="32"/>
        <v>0.70085470085470081</v>
      </c>
    </row>
    <row r="441" spans="1:12" s="5" customFormat="1" ht="15.75" customHeight="1">
      <c r="A441" s="12" t="s">
        <v>468</v>
      </c>
      <c r="B441" s="120" t="s">
        <v>313</v>
      </c>
      <c r="C441" s="111"/>
      <c r="D441" s="112"/>
      <c r="E441" s="12">
        <v>984</v>
      </c>
      <c r="F441" s="13" t="s">
        <v>80</v>
      </c>
      <c r="G441" s="12">
        <v>4310300</v>
      </c>
      <c r="H441" s="12">
        <v>244</v>
      </c>
      <c r="I441" s="12">
        <v>220</v>
      </c>
      <c r="J441" s="19">
        <f>SUM(J442)</f>
        <v>164</v>
      </c>
      <c r="K441" s="99">
        <f>SUM(K442)</f>
        <v>164</v>
      </c>
      <c r="L441" s="103">
        <f t="shared" si="32"/>
        <v>1</v>
      </c>
    </row>
    <row r="442" spans="1:12" s="5" customFormat="1" ht="18" customHeight="1">
      <c r="A442" s="6" t="s">
        <v>469</v>
      </c>
      <c r="B442" s="113" t="s">
        <v>314</v>
      </c>
      <c r="C442" s="108"/>
      <c r="D442" s="109"/>
      <c r="E442" s="6">
        <v>984</v>
      </c>
      <c r="F442" s="7" t="s">
        <v>80</v>
      </c>
      <c r="G442" s="6">
        <v>4310300</v>
      </c>
      <c r="H442" s="6">
        <v>244</v>
      </c>
      <c r="I442" s="6">
        <v>226</v>
      </c>
      <c r="J442" s="15">
        <v>164</v>
      </c>
      <c r="K442" s="99">
        <v>164</v>
      </c>
      <c r="L442" s="103">
        <f t="shared" si="32"/>
        <v>1</v>
      </c>
    </row>
    <row r="443" spans="1:12" s="5" customFormat="1" ht="17.25" customHeight="1">
      <c r="A443" s="12" t="s">
        <v>470</v>
      </c>
      <c r="B443" s="110" t="s">
        <v>349</v>
      </c>
      <c r="C443" s="111"/>
      <c r="D443" s="112"/>
      <c r="E443" s="12">
        <v>984</v>
      </c>
      <c r="F443" s="13" t="s">
        <v>80</v>
      </c>
      <c r="G443" s="12">
        <v>4310300</v>
      </c>
      <c r="H443" s="12">
        <v>244</v>
      </c>
      <c r="I443" s="12">
        <v>300</v>
      </c>
      <c r="J443" s="19">
        <f>SUM(J444)</f>
        <v>70</v>
      </c>
      <c r="K443" s="99">
        <v>0</v>
      </c>
      <c r="L443" s="103">
        <f t="shared" si="32"/>
        <v>0</v>
      </c>
    </row>
    <row r="444" spans="1:12" s="5" customFormat="1" ht="19.5" customHeight="1">
      <c r="A444" s="6" t="s">
        <v>471</v>
      </c>
      <c r="B444" s="113" t="s">
        <v>417</v>
      </c>
      <c r="C444" s="108"/>
      <c r="D444" s="109"/>
      <c r="E444" s="6">
        <v>984</v>
      </c>
      <c r="F444" s="7" t="s">
        <v>80</v>
      </c>
      <c r="G444" s="6">
        <v>4310300</v>
      </c>
      <c r="H444" s="6">
        <v>244</v>
      </c>
      <c r="I444" s="6">
        <v>340</v>
      </c>
      <c r="J444" s="15">
        <v>70</v>
      </c>
      <c r="K444" s="99">
        <v>0</v>
      </c>
      <c r="L444" s="103">
        <f t="shared" si="32"/>
        <v>0</v>
      </c>
    </row>
    <row r="445" spans="1:12" s="5" customFormat="1" ht="22.5" customHeight="1">
      <c r="A445" s="2" t="s">
        <v>83</v>
      </c>
      <c r="B445" s="147" t="s">
        <v>84</v>
      </c>
      <c r="C445" s="147"/>
      <c r="D445" s="147"/>
      <c r="E445" s="2">
        <v>984</v>
      </c>
      <c r="F445" s="3" t="s">
        <v>85</v>
      </c>
      <c r="G445" s="2"/>
      <c r="H445" s="6"/>
      <c r="I445" s="6"/>
      <c r="J445" s="26">
        <f>J446</f>
        <v>23933.1</v>
      </c>
      <c r="K445" s="98">
        <f>SUM(K446)</f>
        <v>17022.600000000002</v>
      </c>
      <c r="L445" s="104">
        <f t="shared" si="32"/>
        <v>0.71125763064542424</v>
      </c>
    </row>
    <row r="446" spans="1:12" ht="24" customHeight="1">
      <c r="A446" s="12" t="s">
        <v>86</v>
      </c>
      <c r="B446" s="151" t="s">
        <v>87</v>
      </c>
      <c r="C446" s="151"/>
      <c r="D446" s="151"/>
      <c r="E446" s="16">
        <v>984</v>
      </c>
      <c r="F446" s="17" t="s">
        <v>88</v>
      </c>
      <c r="G446" s="12"/>
      <c r="H446" s="12"/>
      <c r="I446" s="12"/>
      <c r="J446" s="27">
        <f>SUM(J447+J465+J474+J482)</f>
        <v>23933.1</v>
      </c>
      <c r="K446" s="101">
        <f>SUM(K447+K465+K474+K482)</f>
        <v>17022.600000000002</v>
      </c>
      <c r="L446" s="104">
        <f t="shared" si="32"/>
        <v>0.71125763064542424</v>
      </c>
    </row>
    <row r="447" spans="1:12" s="8" customFormat="1" ht="53.25" customHeight="1">
      <c r="A447" s="16" t="s">
        <v>89</v>
      </c>
      <c r="B447" s="146" t="s">
        <v>181</v>
      </c>
      <c r="C447" s="146"/>
      <c r="D447" s="146"/>
      <c r="E447" s="16">
        <v>984</v>
      </c>
      <c r="F447" s="17" t="s">
        <v>88</v>
      </c>
      <c r="G447" s="16">
        <v>4400100</v>
      </c>
      <c r="H447" s="16"/>
      <c r="I447" s="16"/>
      <c r="J447" s="27">
        <f>SUM(J448+J454)</f>
        <v>7464.2000000000007</v>
      </c>
      <c r="K447" s="101">
        <f>SUM(K448+K454)</f>
        <v>4614.5</v>
      </c>
      <c r="L447" s="104">
        <f t="shared" si="32"/>
        <v>0.61821762546555548</v>
      </c>
    </row>
    <row r="448" spans="1:12" ht="50.25" customHeight="1">
      <c r="A448" s="6" t="s">
        <v>90</v>
      </c>
      <c r="B448" s="107" t="s">
        <v>472</v>
      </c>
      <c r="C448" s="108"/>
      <c r="D448" s="109"/>
      <c r="E448" s="6">
        <v>984</v>
      </c>
      <c r="F448" s="7" t="s">
        <v>88</v>
      </c>
      <c r="G448" s="6">
        <v>4400100</v>
      </c>
      <c r="H448" s="6">
        <v>100</v>
      </c>
      <c r="I448" s="6"/>
      <c r="J448" s="15">
        <f t="shared" ref="J448:K450" si="37">SUM(J449)</f>
        <v>4177.5</v>
      </c>
      <c r="K448" s="97">
        <f t="shared" si="37"/>
        <v>2676.6</v>
      </c>
      <c r="L448" s="103">
        <f t="shared" si="32"/>
        <v>0.64071813285457813</v>
      </c>
    </row>
    <row r="449" spans="1:12" s="5" customFormat="1" ht="16.5" customHeight="1">
      <c r="A449" s="6" t="s">
        <v>473</v>
      </c>
      <c r="B449" s="107" t="s">
        <v>302</v>
      </c>
      <c r="C449" s="108"/>
      <c r="D449" s="109"/>
      <c r="E449" s="6">
        <v>984</v>
      </c>
      <c r="F449" s="7" t="s">
        <v>88</v>
      </c>
      <c r="G449" s="6">
        <v>4400100</v>
      </c>
      <c r="H449" s="7" t="s">
        <v>295</v>
      </c>
      <c r="I449" s="7"/>
      <c r="J449" s="15">
        <f t="shared" si="37"/>
        <v>4177.5</v>
      </c>
      <c r="K449" s="99">
        <f t="shared" si="37"/>
        <v>2676.6</v>
      </c>
      <c r="L449" s="103">
        <f t="shared" si="32"/>
        <v>0.64071813285457813</v>
      </c>
    </row>
    <row r="450" spans="1:12" s="5" customFormat="1" ht="35.25" customHeight="1">
      <c r="A450" s="6" t="s">
        <v>566</v>
      </c>
      <c r="B450" s="107" t="s">
        <v>520</v>
      </c>
      <c r="C450" s="118"/>
      <c r="D450" s="119"/>
      <c r="E450" s="6">
        <v>984</v>
      </c>
      <c r="F450" s="7" t="s">
        <v>88</v>
      </c>
      <c r="G450" s="6">
        <v>4400100</v>
      </c>
      <c r="H450" s="7" t="s">
        <v>474</v>
      </c>
      <c r="I450" s="7"/>
      <c r="J450" s="15">
        <f t="shared" si="37"/>
        <v>4177.5</v>
      </c>
      <c r="K450" s="99">
        <f t="shared" si="37"/>
        <v>2676.6</v>
      </c>
      <c r="L450" s="103">
        <f t="shared" si="32"/>
        <v>0.64071813285457813</v>
      </c>
    </row>
    <row r="451" spans="1:12" s="5" customFormat="1" ht="32.25" customHeight="1">
      <c r="A451" s="12" t="s">
        <v>567</v>
      </c>
      <c r="B451" s="110" t="s">
        <v>518</v>
      </c>
      <c r="C451" s="141"/>
      <c r="D451" s="142"/>
      <c r="E451" s="12">
        <v>984</v>
      </c>
      <c r="F451" s="13" t="s">
        <v>88</v>
      </c>
      <c r="G451" s="12">
        <v>4400100</v>
      </c>
      <c r="H451" s="13" t="s">
        <v>474</v>
      </c>
      <c r="I451" s="13" t="s">
        <v>475</v>
      </c>
      <c r="J451" s="19">
        <f>SUM(J452:J453)</f>
        <v>4177.5</v>
      </c>
      <c r="K451" s="99">
        <f>SUM(K452:K453)</f>
        <v>2676.6</v>
      </c>
      <c r="L451" s="103">
        <f t="shared" si="32"/>
        <v>0.64071813285457813</v>
      </c>
    </row>
    <row r="452" spans="1:12" s="5" customFormat="1" ht="15" customHeight="1">
      <c r="A452" s="6" t="s">
        <v>624</v>
      </c>
      <c r="B452" s="107" t="s">
        <v>517</v>
      </c>
      <c r="C452" s="118"/>
      <c r="D452" s="119"/>
      <c r="E452" s="6">
        <v>984</v>
      </c>
      <c r="F452" s="7" t="s">
        <v>88</v>
      </c>
      <c r="G452" s="6">
        <v>4400100</v>
      </c>
      <c r="H452" s="7" t="s">
        <v>474</v>
      </c>
      <c r="I452" s="7" t="s">
        <v>476</v>
      </c>
      <c r="J452" s="15">
        <v>3208.5</v>
      </c>
      <c r="K452" s="99">
        <v>2079.6999999999998</v>
      </c>
      <c r="L452" s="103">
        <f t="shared" si="32"/>
        <v>0.64818450989558973</v>
      </c>
    </row>
    <row r="453" spans="1:12" s="5" customFormat="1" ht="16.5" customHeight="1">
      <c r="A453" s="6" t="s">
        <v>625</v>
      </c>
      <c r="B453" s="107" t="s">
        <v>516</v>
      </c>
      <c r="C453" s="118"/>
      <c r="D453" s="119"/>
      <c r="E453" s="6">
        <v>984</v>
      </c>
      <c r="F453" s="7" t="s">
        <v>88</v>
      </c>
      <c r="G453" s="6">
        <v>4400100</v>
      </c>
      <c r="H453" s="7" t="s">
        <v>474</v>
      </c>
      <c r="I453" s="7" t="s">
        <v>477</v>
      </c>
      <c r="J453" s="15">
        <v>969</v>
      </c>
      <c r="K453" s="99">
        <v>596.9</v>
      </c>
      <c r="L453" s="103">
        <f t="shared" si="32"/>
        <v>0.61599587203302375</v>
      </c>
    </row>
    <row r="454" spans="1:12" s="5" customFormat="1" ht="14.25" customHeight="1">
      <c r="A454" s="6" t="s">
        <v>179</v>
      </c>
      <c r="B454" s="107" t="s">
        <v>418</v>
      </c>
      <c r="C454" s="118"/>
      <c r="D454" s="119"/>
      <c r="E454" s="6">
        <v>984</v>
      </c>
      <c r="F454" s="7" t="s">
        <v>88</v>
      </c>
      <c r="G454" s="6">
        <v>4400100</v>
      </c>
      <c r="H454" s="7" t="s">
        <v>415</v>
      </c>
      <c r="I454" s="7"/>
      <c r="J454" s="15">
        <f>SUM(J455)</f>
        <v>3286.7000000000003</v>
      </c>
      <c r="K454" s="99">
        <f>SUM(K455)</f>
        <v>1937.8999999999999</v>
      </c>
      <c r="L454" s="103">
        <f t="shared" si="32"/>
        <v>0.58961876654394973</v>
      </c>
    </row>
    <row r="455" spans="1:12" ht="30.75" customHeight="1">
      <c r="A455" s="6" t="s">
        <v>478</v>
      </c>
      <c r="B455" s="113" t="s">
        <v>298</v>
      </c>
      <c r="C455" s="114"/>
      <c r="D455" s="115"/>
      <c r="E455" s="6">
        <v>984</v>
      </c>
      <c r="F455" s="7" t="s">
        <v>88</v>
      </c>
      <c r="G455" s="6">
        <v>4400100</v>
      </c>
      <c r="H455" s="7" t="s">
        <v>294</v>
      </c>
      <c r="I455" s="7"/>
      <c r="J455" s="15">
        <f>SUM(J456)</f>
        <v>3286.7000000000003</v>
      </c>
      <c r="K455" s="97">
        <f>SUM(K456)</f>
        <v>1937.8999999999999</v>
      </c>
      <c r="L455" s="103">
        <f t="shared" si="32"/>
        <v>0.58961876654394973</v>
      </c>
    </row>
    <row r="456" spans="1:12" ht="32.25" customHeight="1">
      <c r="A456" s="6" t="s">
        <v>569</v>
      </c>
      <c r="B456" s="107" t="s">
        <v>312</v>
      </c>
      <c r="C456" s="108"/>
      <c r="D456" s="109"/>
      <c r="E456" s="6">
        <v>984</v>
      </c>
      <c r="F456" s="7" t="s">
        <v>88</v>
      </c>
      <c r="G456" s="6">
        <v>4400100</v>
      </c>
      <c r="H456" s="7" t="s">
        <v>341</v>
      </c>
      <c r="I456" s="7"/>
      <c r="J456" s="15">
        <f>SUM(J457+J462)</f>
        <v>3286.7000000000003</v>
      </c>
      <c r="K456" s="97">
        <f>SUM(K457+K462)</f>
        <v>1937.8999999999999</v>
      </c>
      <c r="L456" s="103">
        <f t="shared" si="32"/>
        <v>0.58961876654394973</v>
      </c>
    </row>
    <row r="457" spans="1:12" s="5" customFormat="1" ht="19.5" customHeight="1">
      <c r="A457" s="12" t="s">
        <v>570</v>
      </c>
      <c r="B457" s="120" t="s">
        <v>313</v>
      </c>
      <c r="C457" s="111"/>
      <c r="D457" s="112"/>
      <c r="E457" s="12">
        <v>984</v>
      </c>
      <c r="F457" s="13" t="s">
        <v>88</v>
      </c>
      <c r="G457" s="12">
        <v>4400100</v>
      </c>
      <c r="H457" s="13" t="s">
        <v>341</v>
      </c>
      <c r="I457" s="13" t="s">
        <v>342</v>
      </c>
      <c r="J457" s="19">
        <f>SUM(J458:J461)</f>
        <v>2611.3000000000002</v>
      </c>
      <c r="K457" s="99">
        <f>SUM(K458:K461)</f>
        <v>1518.1999999999998</v>
      </c>
      <c r="L457" s="103">
        <f t="shared" ref="L457:L520" si="38">SUM(K457/J457)</f>
        <v>0.58139623942097796</v>
      </c>
    </row>
    <row r="458" spans="1:12" ht="18" customHeight="1">
      <c r="A458" s="6" t="s">
        <v>571</v>
      </c>
      <c r="B458" s="113" t="s">
        <v>317</v>
      </c>
      <c r="C458" s="108"/>
      <c r="D458" s="109"/>
      <c r="E458" s="6">
        <v>984</v>
      </c>
      <c r="F458" s="7" t="s">
        <v>88</v>
      </c>
      <c r="G458" s="6">
        <v>4400100</v>
      </c>
      <c r="H458" s="7" t="s">
        <v>341</v>
      </c>
      <c r="I458" s="7" t="s">
        <v>525</v>
      </c>
      <c r="J458" s="15">
        <v>44.6</v>
      </c>
      <c r="K458" s="97">
        <v>31.2</v>
      </c>
      <c r="L458" s="103">
        <f t="shared" si="38"/>
        <v>0.69955156950672637</v>
      </c>
    </row>
    <row r="459" spans="1:12" ht="18" customHeight="1">
      <c r="A459" s="6" t="s">
        <v>572</v>
      </c>
      <c r="B459" s="113" t="s">
        <v>360</v>
      </c>
      <c r="C459" s="108"/>
      <c r="D459" s="109"/>
      <c r="E459" s="6">
        <v>984</v>
      </c>
      <c r="F459" s="7" t="s">
        <v>88</v>
      </c>
      <c r="G459" s="6">
        <v>4400100</v>
      </c>
      <c r="H459" s="7" t="s">
        <v>341</v>
      </c>
      <c r="I459" s="7" t="s">
        <v>568</v>
      </c>
      <c r="J459" s="15">
        <v>613.5</v>
      </c>
      <c r="K459" s="97">
        <v>304.39999999999998</v>
      </c>
      <c r="L459" s="103">
        <f t="shared" si="38"/>
        <v>0.4961695191524042</v>
      </c>
    </row>
    <row r="460" spans="1:12" ht="18" customHeight="1">
      <c r="A460" s="6" t="s">
        <v>573</v>
      </c>
      <c r="B460" s="113" t="s">
        <v>361</v>
      </c>
      <c r="C460" s="108"/>
      <c r="D460" s="109"/>
      <c r="E460" s="6">
        <v>984</v>
      </c>
      <c r="F460" s="7" t="s">
        <v>88</v>
      </c>
      <c r="G460" s="6">
        <v>4400100</v>
      </c>
      <c r="H460" s="7" t="s">
        <v>341</v>
      </c>
      <c r="I460" s="7" t="s">
        <v>395</v>
      </c>
      <c r="J460" s="15">
        <v>330.4</v>
      </c>
      <c r="K460" s="97">
        <v>167.1</v>
      </c>
      <c r="L460" s="103">
        <f t="shared" si="38"/>
        <v>0.50575060532687655</v>
      </c>
    </row>
    <row r="461" spans="1:12" ht="15.75" customHeight="1">
      <c r="A461" s="6" t="s">
        <v>574</v>
      </c>
      <c r="B461" s="113" t="s">
        <v>314</v>
      </c>
      <c r="C461" s="108"/>
      <c r="D461" s="109"/>
      <c r="E461" s="6">
        <v>984</v>
      </c>
      <c r="F461" s="7" t="s">
        <v>88</v>
      </c>
      <c r="G461" s="6">
        <v>4400100</v>
      </c>
      <c r="H461" s="7" t="s">
        <v>341</v>
      </c>
      <c r="I461" s="7" t="s">
        <v>351</v>
      </c>
      <c r="J461" s="15">
        <v>1622.8</v>
      </c>
      <c r="K461" s="97">
        <v>1015.5</v>
      </c>
      <c r="L461" s="103">
        <f t="shared" si="38"/>
        <v>0.6257702736011832</v>
      </c>
    </row>
    <row r="462" spans="1:12" s="5" customFormat="1" ht="17.25" customHeight="1">
      <c r="A462" s="12" t="s">
        <v>575</v>
      </c>
      <c r="B462" s="110" t="s">
        <v>349</v>
      </c>
      <c r="C462" s="111"/>
      <c r="D462" s="112"/>
      <c r="E462" s="12">
        <v>984</v>
      </c>
      <c r="F462" s="13" t="s">
        <v>88</v>
      </c>
      <c r="G462" s="12">
        <v>4400100</v>
      </c>
      <c r="H462" s="13" t="s">
        <v>341</v>
      </c>
      <c r="I462" s="13" t="s">
        <v>344</v>
      </c>
      <c r="J462" s="19">
        <f>SUM(J463:J464)</f>
        <v>675.40000000000009</v>
      </c>
      <c r="K462" s="99">
        <f>SUM(K463:K464)</f>
        <v>419.7</v>
      </c>
      <c r="L462" s="103">
        <f t="shared" si="38"/>
        <v>0.62140953509031671</v>
      </c>
    </row>
    <row r="463" spans="1:12" ht="17.25" customHeight="1">
      <c r="A463" s="6" t="s">
        <v>576</v>
      </c>
      <c r="B463" s="113" t="s">
        <v>362</v>
      </c>
      <c r="C463" s="108"/>
      <c r="D463" s="109"/>
      <c r="E463" s="6">
        <v>984</v>
      </c>
      <c r="F463" s="7" t="s">
        <v>88</v>
      </c>
      <c r="G463" s="6">
        <v>4400100</v>
      </c>
      <c r="H463" s="7" t="s">
        <v>341</v>
      </c>
      <c r="I463" s="7" t="s">
        <v>296</v>
      </c>
      <c r="J463" s="15">
        <v>410.6</v>
      </c>
      <c r="K463" s="97">
        <v>226</v>
      </c>
      <c r="L463" s="103">
        <f t="shared" si="38"/>
        <v>0.55041402825133945</v>
      </c>
    </row>
    <row r="464" spans="1:12" ht="16.5" customHeight="1">
      <c r="A464" s="6" t="s">
        <v>577</v>
      </c>
      <c r="B464" s="113" t="s">
        <v>417</v>
      </c>
      <c r="C464" s="108"/>
      <c r="D464" s="109"/>
      <c r="E464" s="6">
        <v>984</v>
      </c>
      <c r="F464" s="7" t="s">
        <v>88</v>
      </c>
      <c r="G464" s="6">
        <v>4400100</v>
      </c>
      <c r="H464" s="7" t="s">
        <v>341</v>
      </c>
      <c r="I464" s="7" t="s">
        <v>345</v>
      </c>
      <c r="J464" s="15">
        <v>264.8</v>
      </c>
      <c r="K464" s="97">
        <v>193.7</v>
      </c>
      <c r="L464" s="103">
        <f t="shared" si="38"/>
        <v>0.73149546827794554</v>
      </c>
    </row>
    <row r="465" spans="1:12" s="4" customFormat="1" ht="52.5" customHeight="1">
      <c r="A465" s="16" t="s">
        <v>91</v>
      </c>
      <c r="B465" s="146" t="s">
        <v>244</v>
      </c>
      <c r="C465" s="146"/>
      <c r="D465" s="146"/>
      <c r="E465" s="16">
        <v>984</v>
      </c>
      <c r="F465" s="17" t="s">
        <v>88</v>
      </c>
      <c r="G465" s="16">
        <v>4400200</v>
      </c>
      <c r="H465" s="16"/>
      <c r="I465" s="16"/>
      <c r="J465" s="27">
        <f t="shared" ref="J465:K467" si="39">SUM(J466)</f>
        <v>6645.5999999999995</v>
      </c>
      <c r="K465" s="98">
        <f t="shared" si="39"/>
        <v>4239.7</v>
      </c>
      <c r="L465" s="104">
        <f t="shared" si="38"/>
        <v>0.63797098832310106</v>
      </c>
    </row>
    <row r="466" spans="1:12" s="5" customFormat="1" ht="18" customHeight="1">
      <c r="A466" s="12" t="s">
        <v>92</v>
      </c>
      <c r="B466" s="107" t="s">
        <v>418</v>
      </c>
      <c r="C466" s="118"/>
      <c r="D466" s="119"/>
      <c r="E466" s="6">
        <v>984</v>
      </c>
      <c r="F466" s="7" t="s">
        <v>88</v>
      </c>
      <c r="G466" s="6">
        <v>4400200</v>
      </c>
      <c r="H466" s="6">
        <v>200</v>
      </c>
      <c r="I466" s="6"/>
      <c r="J466" s="15">
        <f t="shared" si="39"/>
        <v>6645.5999999999995</v>
      </c>
      <c r="K466" s="99">
        <f t="shared" si="39"/>
        <v>4239.7</v>
      </c>
      <c r="L466" s="103">
        <f t="shared" si="38"/>
        <v>0.63797098832310106</v>
      </c>
    </row>
    <row r="467" spans="1:12" ht="32.25" customHeight="1">
      <c r="A467" s="6" t="s">
        <v>479</v>
      </c>
      <c r="B467" s="113" t="s">
        <v>298</v>
      </c>
      <c r="C467" s="114"/>
      <c r="D467" s="115"/>
      <c r="E467" s="6">
        <v>984</v>
      </c>
      <c r="F467" s="7" t="s">
        <v>88</v>
      </c>
      <c r="G467" s="6">
        <v>4400200</v>
      </c>
      <c r="H467" s="6">
        <v>240</v>
      </c>
      <c r="I467" s="6"/>
      <c r="J467" s="15">
        <f t="shared" si="39"/>
        <v>6645.5999999999995</v>
      </c>
      <c r="K467" s="97">
        <f t="shared" si="39"/>
        <v>4239.7</v>
      </c>
      <c r="L467" s="103">
        <f t="shared" si="38"/>
        <v>0.63797098832310106</v>
      </c>
    </row>
    <row r="468" spans="1:12" ht="31.5" customHeight="1">
      <c r="A468" s="6" t="s">
        <v>480</v>
      </c>
      <c r="B468" s="107" t="s">
        <v>312</v>
      </c>
      <c r="C468" s="108"/>
      <c r="D468" s="109"/>
      <c r="E468" s="6">
        <v>984</v>
      </c>
      <c r="F468" s="7" t="s">
        <v>88</v>
      </c>
      <c r="G468" s="6">
        <v>4400200</v>
      </c>
      <c r="H468" s="6">
        <v>244</v>
      </c>
      <c r="I468" s="6"/>
      <c r="J468" s="15">
        <f>SUM(J469+J472+J471)</f>
        <v>6645.5999999999995</v>
      </c>
      <c r="K468" s="97">
        <f>SUM(K469+K471+K472)</f>
        <v>4239.7</v>
      </c>
      <c r="L468" s="103">
        <f t="shared" si="38"/>
        <v>0.63797098832310106</v>
      </c>
    </row>
    <row r="469" spans="1:12" s="5" customFormat="1" ht="15" customHeight="1">
      <c r="A469" s="6" t="s">
        <v>481</v>
      </c>
      <c r="B469" s="120" t="s">
        <v>313</v>
      </c>
      <c r="C469" s="111"/>
      <c r="D469" s="112"/>
      <c r="E469" s="12">
        <v>984</v>
      </c>
      <c r="F469" s="13" t="s">
        <v>88</v>
      </c>
      <c r="G469" s="12">
        <v>4400200</v>
      </c>
      <c r="H469" s="12">
        <v>244</v>
      </c>
      <c r="I469" s="12">
        <v>220</v>
      </c>
      <c r="J469" s="19">
        <f>SUM(J470)</f>
        <v>6265.9</v>
      </c>
      <c r="K469" s="99">
        <f>SUM(K470)</f>
        <v>3864.2</v>
      </c>
      <c r="L469" s="103">
        <f t="shared" si="38"/>
        <v>0.61670310729504141</v>
      </c>
    </row>
    <row r="470" spans="1:12" ht="16.5" customHeight="1">
      <c r="A470" s="6" t="s">
        <v>482</v>
      </c>
      <c r="B470" s="113" t="s">
        <v>314</v>
      </c>
      <c r="C470" s="108"/>
      <c r="D470" s="109"/>
      <c r="E470" s="6">
        <v>984</v>
      </c>
      <c r="F470" s="7" t="s">
        <v>88</v>
      </c>
      <c r="G470" s="6">
        <v>4400200</v>
      </c>
      <c r="H470" s="6">
        <v>244</v>
      </c>
      <c r="I470" s="6">
        <v>226</v>
      </c>
      <c r="J470" s="15">
        <v>6265.9</v>
      </c>
      <c r="K470" s="97">
        <v>3864.2</v>
      </c>
      <c r="L470" s="103">
        <f t="shared" si="38"/>
        <v>0.61670310729504141</v>
      </c>
    </row>
    <row r="471" spans="1:12" s="5" customFormat="1" ht="16.5" customHeight="1">
      <c r="A471" s="6" t="s">
        <v>483</v>
      </c>
      <c r="B471" s="120" t="s">
        <v>340</v>
      </c>
      <c r="C471" s="111"/>
      <c r="D471" s="112"/>
      <c r="E471" s="6">
        <v>984</v>
      </c>
      <c r="F471" s="7" t="s">
        <v>88</v>
      </c>
      <c r="G471" s="6">
        <v>4400200</v>
      </c>
      <c r="H471" s="12">
        <v>244</v>
      </c>
      <c r="I471" s="12">
        <v>290</v>
      </c>
      <c r="J471" s="19">
        <v>351.7</v>
      </c>
      <c r="K471" s="99">
        <v>351.5</v>
      </c>
      <c r="L471" s="103">
        <f t="shared" si="38"/>
        <v>0.99943133352288882</v>
      </c>
    </row>
    <row r="472" spans="1:12" s="5" customFormat="1" ht="16.5" customHeight="1">
      <c r="A472" s="6" t="s">
        <v>784</v>
      </c>
      <c r="B472" s="110" t="s">
        <v>785</v>
      </c>
      <c r="C472" s="116"/>
      <c r="D472" s="117"/>
      <c r="E472" s="6">
        <v>984</v>
      </c>
      <c r="F472" s="7" t="s">
        <v>88</v>
      </c>
      <c r="G472" s="6">
        <v>4400200</v>
      </c>
      <c r="H472" s="12">
        <v>244</v>
      </c>
      <c r="I472" s="12">
        <v>300</v>
      </c>
      <c r="J472" s="19">
        <f>J473</f>
        <v>28</v>
      </c>
      <c r="K472" s="99">
        <f>SUM(K473)</f>
        <v>24</v>
      </c>
      <c r="L472" s="103">
        <f t="shared" si="38"/>
        <v>0.8571428571428571</v>
      </c>
    </row>
    <row r="473" spans="1:12" s="5" customFormat="1" ht="16.5" customHeight="1">
      <c r="A473" s="6" t="s">
        <v>786</v>
      </c>
      <c r="B473" s="110" t="s">
        <v>417</v>
      </c>
      <c r="C473" s="116"/>
      <c r="D473" s="117"/>
      <c r="E473" s="6">
        <v>984</v>
      </c>
      <c r="F473" s="7" t="s">
        <v>88</v>
      </c>
      <c r="G473" s="6">
        <v>4400200</v>
      </c>
      <c r="H473" s="12">
        <v>244</v>
      </c>
      <c r="I473" s="12">
        <v>340</v>
      </c>
      <c r="J473" s="19">
        <v>28</v>
      </c>
      <c r="K473" s="99">
        <v>24</v>
      </c>
      <c r="L473" s="103">
        <f t="shared" si="38"/>
        <v>0.8571428571428571</v>
      </c>
    </row>
    <row r="474" spans="1:12" s="8" customFormat="1" ht="47.25" customHeight="1">
      <c r="A474" s="16" t="s">
        <v>93</v>
      </c>
      <c r="B474" s="129" t="s">
        <v>245</v>
      </c>
      <c r="C474" s="130"/>
      <c r="D474" s="131"/>
      <c r="E474" s="16">
        <v>984</v>
      </c>
      <c r="F474" s="17" t="s">
        <v>88</v>
      </c>
      <c r="G474" s="16">
        <v>4400300</v>
      </c>
      <c r="H474" s="16"/>
      <c r="I474" s="16"/>
      <c r="J474" s="27">
        <f>SUM(J475)</f>
        <v>931.9</v>
      </c>
      <c r="K474" s="101">
        <f>SUM(K475)</f>
        <v>471.6</v>
      </c>
      <c r="L474" s="104">
        <f t="shared" si="38"/>
        <v>0.50606288228350682</v>
      </c>
    </row>
    <row r="475" spans="1:12" ht="14.25" customHeight="1">
      <c r="A475" s="12" t="s">
        <v>484</v>
      </c>
      <c r="B475" s="110" t="s">
        <v>418</v>
      </c>
      <c r="C475" s="111"/>
      <c r="D475" s="112"/>
      <c r="E475" s="12">
        <v>984</v>
      </c>
      <c r="F475" s="13" t="s">
        <v>88</v>
      </c>
      <c r="G475" s="12">
        <v>4400300</v>
      </c>
      <c r="H475" s="12">
        <v>200</v>
      </c>
      <c r="I475" s="12"/>
      <c r="J475" s="19">
        <f>SUM(J476)</f>
        <v>931.9</v>
      </c>
      <c r="K475" s="97">
        <f>SUM(K476)</f>
        <v>471.6</v>
      </c>
      <c r="L475" s="103">
        <f t="shared" si="38"/>
        <v>0.50606288228350682</v>
      </c>
    </row>
    <row r="476" spans="1:12" ht="29.25" customHeight="1">
      <c r="A476" s="6" t="s">
        <v>485</v>
      </c>
      <c r="B476" s="113" t="s">
        <v>298</v>
      </c>
      <c r="C476" s="114"/>
      <c r="D476" s="115"/>
      <c r="E476" s="6">
        <v>984</v>
      </c>
      <c r="F476" s="7" t="s">
        <v>88</v>
      </c>
      <c r="G476" s="6">
        <v>4400300</v>
      </c>
      <c r="H476" s="6">
        <v>240</v>
      </c>
      <c r="I476" s="6"/>
      <c r="J476" s="15">
        <f>J477</f>
        <v>931.9</v>
      </c>
      <c r="K476" s="97">
        <f>SUM(K477)</f>
        <v>471.6</v>
      </c>
      <c r="L476" s="103">
        <f t="shared" si="38"/>
        <v>0.50606288228350682</v>
      </c>
    </row>
    <row r="477" spans="1:12" ht="32.25" customHeight="1">
      <c r="A477" s="6" t="s">
        <v>487</v>
      </c>
      <c r="B477" s="107" t="s">
        <v>312</v>
      </c>
      <c r="C477" s="108"/>
      <c r="D477" s="109"/>
      <c r="E477" s="6">
        <v>984</v>
      </c>
      <c r="F477" s="7" t="s">
        <v>88</v>
      </c>
      <c r="G477" s="6">
        <v>4400300</v>
      </c>
      <c r="H477" s="6">
        <v>244</v>
      </c>
      <c r="I477" s="6"/>
      <c r="J477" s="15">
        <f>SUM(J478+J481)</f>
        <v>931.9</v>
      </c>
      <c r="K477" s="97">
        <f>SUM(K478+K481)</f>
        <v>471.6</v>
      </c>
      <c r="L477" s="103">
        <f t="shared" si="38"/>
        <v>0.50606288228350682</v>
      </c>
    </row>
    <row r="478" spans="1:12" s="5" customFormat="1" ht="15.75" customHeight="1">
      <c r="A478" s="12" t="s">
        <v>488</v>
      </c>
      <c r="B478" s="120" t="s">
        <v>313</v>
      </c>
      <c r="C478" s="111"/>
      <c r="D478" s="112"/>
      <c r="E478" s="12">
        <v>984</v>
      </c>
      <c r="F478" s="13" t="s">
        <v>88</v>
      </c>
      <c r="G478" s="12">
        <v>4400300</v>
      </c>
      <c r="H478" s="12">
        <v>244</v>
      </c>
      <c r="I478" s="12">
        <v>220</v>
      </c>
      <c r="J478" s="19">
        <f>SUM(J479+J480)</f>
        <v>794.8</v>
      </c>
      <c r="K478" s="99">
        <f>SUM(K479:K480)</f>
        <v>394.8</v>
      </c>
      <c r="L478" s="103">
        <f t="shared" si="38"/>
        <v>0.49672873678912938</v>
      </c>
    </row>
    <row r="479" spans="1:12" s="5" customFormat="1" ht="15.75" customHeight="1">
      <c r="A479" s="6" t="s">
        <v>489</v>
      </c>
      <c r="B479" s="107" t="s">
        <v>347</v>
      </c>
      <c r="C479" s="118"/>
      <c r="D479" s="119"/>
      <c r="E479" s="6">
        <v>984</v>
      </c>
      <c r="F479" s="7" t="s">
        <v>88</v>
      </c>
      <c r="G479" s="6">
        <v>4400300</v>
      </c>
      <c r="H479" s="6">
        <v>244</v>
      </c>
      <c r="I479" s="6">
        <v>224</v>
      </c>
      <c r="J479" s="15">
        <v>50</v>
      </c>
      <c r="K479" s="99">
        <v>50</v>
      </c>
      <c r="L479" s="103">
        <f t="shared" si="38"/>
        <v>1</v>
      </c>
    </row>
    <row r="480" spans="1:12" ht="18.75" customHeight="1">
      <c r="A480" s="6" t="s">
        <v>789</v>
      </c>
      <c r="B480" s="113" t="s">
        <v>314</v>
      </c>
      <c r="C480" s="108"/>
      <c r="D480" s="109"/>
      <c r="E480" s="6">
        <v>984</v>
      </c>
      <c r="F480" s="7" t="s">
        <v>88</v>
      </c>
      <c r="G480" s="6">
        <v>4400300</v>
      </c>
      <c r="H480" s="6">
        <v>244</v>
      </c>
      <c r="I480" s="6">
        <v>226</v>
      </c>
      <c r="J480" s="15">
        <v>744.8</v>
      </c>
      <c r="K480" s="97">
        <v>344.8</v>
      </c>
      <c r="L480" s="103">
        <f t="shared" si="38"/>
        <v>0.46294307196562839</v>
      </c>
    </row>
    <row r="481" spans="1:12" s="5" customFormat="1" ht="15.75" customHeight="1">
      <c r="A481" s="12" t="s">
        <v>490</v>
      </c>
      <c r="B481" s="120" t="s">
        <v>486</v>
      </c>
      <c r="C481" s="111"/>
      <c r="D481" s="112"/>
      <c r="E481" s="12">
        <v>984</v>
      </c>
      <c r="F481" s="13" t="s">
        <v>88</v>
      </c>
      <c r="G481" s="12">
        <v>4400300</v>
      </c>
      <c r="H481" s="12">
        <v>244</v>
      </c>
      <c r="I481" s="12">
        <v>290</v>
      </c>
      <c r="J481" s="19">
        <v>137.1</v>
      </c>
      <c r="K481" s="99">
        <v>76.8</v>
      </c>
      <c r="L481" s="103">
        <f t="shared" si="38"/>
        <v>0.56017505470459517</v>
      </c>
    </row>
    <row r="482" spans="1:12" s="8" customFormat="1" ht="45.75" customHeight="1">
      <c r="A482" s="16" t="s">
        <v>217</v>
      </c>
      <c r="B482" s="129" t="s">
        <v>731</v>
      </c>
      <c r="C482" s="130"/>
      <c r="D482" s="131"/>
      <c r="E482" s="16">
        <v>984</v>
      </c>
      <c r="F482" s="17" t="s">
        <v>88</v>
      </c>
      <c r="G482" s="16">
        <v>4400400</v>
      </c>
      <c r="H482" s="16"/>
      <c r="I482" s="16"/>
      <c r="J482" s="27">
        <f t="shared" ref="J482:K484" si="40">SUM(J483)</f>
        <v>8891.4</v>
      </c>
      <c r="K482" s="101">
        <f t="shared" si="40"/>
        <v>7696.8</v>
      </c>
      <c r="L482" s="104">
        <f t="shared" si="38"/>
        <v>0.86564545515891766</v>
      </c>
    </row>
    <row r="483" spans="1:12" ht="18" customHeight="1">
      <c r="A483" s="12" t="s">
        <v>218</v>
      </c>
      <c r="B483" s="107" t="s">
        <v>418</v>
      </c>
      <c r="C483" s="108"/>
      <c r="D483" s="109"/>
      <c r="E483" s="12">
        <v>984</v>
      </c>
      <c r="F483" s="13" t="s">
        <v>88</v>
      </c>
      <c r="G483" s="12">
        <v>4400400</v>
      </c>
      <c r="H483" s="12">
        <v>200</v>
      </c>
      <c r="I483" s="12"/>
      <c r="J483" s="19">
        <f t="shared" si="40"/>
        <v>8891.4</v>
      </c>
      <c r="K483" s="97">
        <f t="shared" si="40"/>
        <v>7696.8</v>
      </c>
      <c r="L483" s="103">
        <f t="shared" si="38"/>
        <v>0.86564545515891766</v>
      </c>
    </row>
    <row r="484" spans="1:12" s="4" customFormat="1" ht="32.25" customHeight="1">
      <c r="A484" s="6" t="s">
        <v>491</v>
      </c>
      <c r="B484" s="113" t="s">
        <v>298</v>
      </c>
      <c r="C484" s="114"/>
      <c r="D484" s="115"/>
      <c r="E484" s="6">
        <v>984</v>
      </c>
      <c r="F484" s="7" t="s">
        <v>88</v>
      </c>
      <c r="G484" s="6">
        <v>4400400</v>
      </c>
      <c r="H484" s="6">
        <v>240</v>
      </c>
      <c r="I484" s="6"/>
      <c r="J484" s="15">
        <f t="shared" si="40"/>
        <v>8891.4</v>
      </c>
      <c r="K484" s="99">
        <f t="shared" si="40"/>
        <v>7696.8</v>
      </c>
      <c r="L484" s="103">
        <f t="shared" si="38"/>
        <v>0.86564545515891766</v>
      </c>
    </row>
    <row r="485" spans="1:12" s="4" customFormat="1" ht="32.25" customHeight="1">
      <c r="A485" s="6" t="s">
        <v>492</v>
      </c>
      <c r="B485" s="107" t="s">
        <v>312</v>
      </c>
      <c r="C485" s="108"/>
      <c r="D485" s="109"/>
      <c r="E485" s="6">
        <v>984</v>
      </c>
      <c r="F485" s="7" t="s">
        <v>88</v>
      </c>
      <c r="G485" s="6">
        <v>4400400</v>
      </c>
      <c r="H485" s="6">
        <v>244</v>
      </c>
      <c r="I485" s="6"/>
      <c r="J485" s="15">
        <f>SUM(J486+J488)</f>
        <v>8891.4</v>
      </c>
      <c r="K485" s="99">
        <f>SUM(K486+K488)</f>
        <v>7696.8</v>
      </c>
      <c r="L485" s="103">
        <f t="shared" si="38"/>
        <v>0.86564545515891766</v>
      </c>
    </row>
    <row r="486" spans="1:12" s="4" customFormat="1" ht="18.75" customHeight="1">
      <c r="A486" s="6" t="s">
        <v>493</v>
      </c>
      <c r="B486" s="120" t="s">
        <v>313</v>
      </c>
      <c r="C486" s="111"/>
      <c r="D486" s="112"/>
      <c r="E486" s="12">
        <v>984</v>
      </c>
      <c r="F486" s="13" t="s">
        <v>88</v>
      </c>
      <c r="G486" s="12">
        <v>4400400</v>
      </c>
      <c r="H486" s="12">
        <v>244</v>
      </c>
      <c r="I486" s="12">
        <v>220</v>
      </c>
      <c r="J486" s="19">
        <f>J487</f>
        <v>2441.4</v>
      </c>
      <c r="K486" s="99">
        <f>SUM(K487)</f>
        <v>1446.8</v>
      </c>
      <c r="L486" s="103">
        <f t="shared" si="38"/>
        <v>0.59261079708364051</v>
      </c>
    </row>
    <row r="487" spans="1:12" s="4" customFormat="1" ht="16.5" customHeight="1">
      <c r="A487" s="6" t="s">
        <v>494</v>
      </c>
      <c r="B487" s="113" t="s">
        <v>314</v>
      </c>
      <c r="C487" s="108"/>
      <c r="D487" s="109"/>
      <c r="E487" s="6">
        <v>984</v>
      </c>
      <c r="F487" s="7" t="s">
        <v>88</v>
      </c>
      <c r="G487" s="6">
        <v>4400400</v>
      </c>
      <c r="H487" s="6">
        <v>244</v>
      </c>
      <c r="I487" s="6">
        <v>226</v>
      </c>
      <c r="J487" s="15">
        <v>2441.4</v>
      </c>
      <c r="K487" s="99">
        <v>1446.8</v>
      </c>
      <c r="L487" s="103">
        <f t="shared" si="38"/>
        <v>0.59261079708364051</v>
      </c>
    </row>
    <row r="488" spans="1:12" s="4" customFormat="1" ht="15.75" customHeight="1">
      <c r="A488" s="6" t="s">
        <v>495</v>
      </c>
      <c r="B488" s="120" t="s">
        <v>486</v>
      </c>
      <c r="C488" s="111"/>
      <c r="D488" s="112"/>
      <c r="E488" s="12">
        <v>984</v>
      </c>
      <c r="F488" s="13" t="s">
        <v>88</v>
      </c>
      <c r="G488" s="12">
        <v>4400400</v>
      </c>
      <c r="H488" s="12">
        <v>244</v>
      </c>
      <c r="I488" s="12">
        <v>290</v>
      </c>
      <c r="J488" s="19">
        <v>6450</v>
      </c>
      <c r="K488" s="99">
        <v>6250</v>
      </c>
      <c r="L488" s="103">
        <f t="shared" si="38"/>
        <v>0.96899224806201545</v>
      </c>
    </row>
    <row r="489" spans="1:12" s="22" customFormat="1" ht="25.5" customHeight="1">
      <c r="A489" s="2" t="s">
        <v>94</v>
      </c>
      <c r="B489" s="132" t="s">
        <v>95</v>
      </c>
      <c r="C489" s="133"/>
      <c r="D489" s="134"/>
      <c r="E489" s="2">
        <v>984</v>
      </c>
      <c r="F489" s="2">
        <v>1000</v>
      </c>
      <c r="G489" s="2"/>
      <c r="H489" s="2"/>
      <c r="I489" s="2"/>
      <c r="J489" s="26">
        <f>SUM(J490+J497)</f>
        <v>19711.2</v>
      </c>
      <c r="K489" s="105">
        <f>SUM(K490+K497)</f>
        <v>14122.400000000001</v>
      </c>
      <c r="L489" s="104">
        <f t="shared" si="38"/>
        <v>0.71646576565607378</v>
      </c>
    </row>
    <row r="490" spans="1:12" s="14" customFormat="1" ht="21.75" customHeight="1">
      <c r="A490" s="16" t="s">
        <v>96</v>
      </c>
      <c r="B490" s="135" t="s">
        <v>125</v>
      </c>
      <c r="C490" s="136"/>
      <c r="D490" s="137"/>
      <c r="E490" s="16">
        <v>984</v>
      </c>
      <c r="F490" s="16">
        <v>1003</v>
      </c>
      <c r="G490" s="16"/>
      <c r="H490" s="16"/>
      <c r="I490" s="16"/>
      <c r="J490" s="27">
        <f>J491</f>
        <v>628.5</v>
      </c>
      <c r="K490" s="2">
        <f t="shared" ref="K490:K495" si="41">SUM(K491)</f>
        <v>371.7</v>
      </c>
      <c r="L490" s="104">
        <f t="shared" si="38"/>
        <v>0.59140811455847253</v>
      </c>
    </row>
    <row r="491" spans="1:12" s="5" customFormat="1" ht="108.75" customHeight="1">
      <c r="A491" s="12" t="s">
        <v>98</v>
      </c>
      <c r="B491" s="135" t="s">
        <v>132</v>
      </c>
      <c r="C491" s="136"/>
      <c r="D491" s="137"/>
      <c r="E491" s="12">
        <v>984</v>
      </c>
      <c r="F491" s="12">
        <v>1003</v>
      </c>
      <c r="G491" s="12">
        <v>5050100</v>
      </c>
      <c r="H491" s="12"/>
      <c r="I491" s="12"/>
      <c r="J491" s="19">
        <f>J493</f>
        <v>628.5</v>
      </c>
      <c r="K491" s="99">
        <f t="shared" si="41"/>
        <v>371.7</v>
      </c>
      <c r="L491" s="103">
        <f t="shared" si="38"/>
        <v>0.59140811455847253</v>
      </c>
    </row>
    <row r="492" spans="1:12" ht="15.75" customHeight="1">
      <c r="A492" s="12" t="s">
        <v>99</v>
      </c>
      <c r="B492" s="145" t="s">
        <v>496</v>
      </c>
      <c r="C492" s="127"/>
      <c r="D492" s="128"/>
      <c r="E492" s="12">
        <v>984</v>
      </c>
      <c r="F492" s="12">
        <v>1003</v>
      </c>
      <c r="G492" s="12">
        <v>5050100</v>
      </c>
      <c r="H492" s="6">
        <v>300</v>
      </c>
      <c r="I492" s="6"/>
      <c r="J492" s="15">
        <f>SUM(J493)</f>
        <v>628.5</v>
      </c>
      <c r="K492" s="97">
        <f t="shared" si="41"/>
        <v>371.7</v>
      </c>
      <c r="L492" s="103">
        <f t="shared" si="38"/>
        <v>0.59140811455847253</v>
      </c>
    </row>
    <row r="493" spans="1:12" s="5" customFormat="1" ht="17.25" customHeight="1">
      <c r="A493" s="12" t="s">
        <v>503</v>
      </c>
      <c r="B493" s="145" t="s">
        <v>303</v>
      </c>
      <c r="C493" s="127"/>
      <c r="D493" s="128"/>
      <c r="E493" s="6">
        <v>984</v>
      </c>
      <c r="F493" s="6">
        <v>1003</v>
      </c>
      <c r="G493" s="6">
        <v>5050100</v>
      </c>
      <c r="H493" s="7" t="s">
        <v>296</v>
      </c>
      <c r="I493" s="7"/>
      <c r="J493" s="15">
        <v>628.5</v>
      </c>
      <c r="K493" s="99">
        <f t="shared" si="41"/>
        <v>371.7</v>
      </c>
      <c r="L493" s="103">
        <f t="shared" si="38"/>
        <v>0.59140811455847253</v>
      </c>
    </row>
    <row r="494" spans="1:12" s="5" customFormat="1" ht="15.75" customHeight="1">
      <c r="A494" s="12" t="s">
        <v>504</v>
      </c>
      <c r="B494" s="145" t="s">
        <v>502</v>
      </c>
      <c r="C494" s="160"/>
      <c r="D494" s="161"/>
      <c r="E494" s="6">
        <v>984</v>
      </c>
      <c r="F494" s="6">
        <v>1003</v>
      </c>
      <c r="G494" s="6">
        <v>5050100</v>
      </c>
      <c r="H494" s="7" t="s">
        <v>501</v>
      </c>
      <c r="I494" s="7"/>
      <c r="J494" s="15">
        <f>SUM(J495)</f>
        <v>628.5</v>
      </c>
      <c r="K494" s="99">
        <f t="shared" si="41"/>
        <v>371.7</v>
      </c>
      <c r="L494" s="103">
        <f t="shared" si="38"/>
        <v>0.59140811455847253</v>
      </c>
    </row>
    <row r="495" spans="1:12" s="5" customFormat="1" ht="17.25" customHeight="1">
      <c r="A495" s="12" t="s">
        <v>505</v>
      </c>
      <c r="B495" s="157" t="s">
        <v>499</v>
      </c>
      <c r="C495" s="158"/>
      <c r="D495" s="159"/>
      <c r="E495" s="12">
        <v>984</v>
      </c>
      <c r="F495" s="12">
        <v>1003</v>
      </c>
      <c r="G495" s="12">
        <v>5050100</v>
      </c>
      <c r="H495" s="13" t="s">
        <v>501</v>
      </c>
      <c r="I495" s="13" t="s">
        <v>497</v>
      </c>
      <c r="J495" s="19">
        <f>SUM(J496)</f>
        <v>628.5</v>
      </c>
      <c r="K495" s="99">
        <f t="shared" si="41"/>
        <v>371.7</v>
      </c>
      <c r="L495" s="103">
        <f t="shared" si="38"/>
        <v>0.59140811455847253</v>
      </c>
    </row>
    <row r="496" spans="1:12" s="5" customFormat="1" ht="31.5" customHeight="1">
      <c r="A496" s="12" t="s">
        <v>506</v>
      </c>
      <c r="B496" s="145" t="s">
        <v>500</v>
      </c>
      <c r="C496" s="160"/>
      <c r="D496" s="161"/>
      <c r="E496" s="6">
        <v>984</v>
      </c>
      <c r="F496" s="6">
        <v>1003</v>
      </c>
      <c r="G496" s="6">
        <v>5050100</v>
      </c>
      <c r="H496" s="7" t="s">
        <v>501</v>
      </c>
      <c r="I496" s="7" t="s">
        <v>498</v>
      </c>
      <c r="J496" s="15">
        <v>628.5</v>
      </c>
      <c r="K496" s="99">
        <v>371.7</v>
      </c>
      <c r="L496" s="103">
        <f t="shared" si="38"/>
        <v>0.59140811455847253</v>
      </c>
    </row>
    <row r="497" spans="1:12" ht="18" customHeight="1">
      <c r="A497" s="16" t="s">
        <v>145</v>
      </c>
      <c r="B497" s="152" t="s">
        <v>97</v>
      </c>
      <c r="C497" s="153"/>
      <c r="D497" s="154"/>
      <c r="E497" s="16">
        <v>984</v>
      </c>
      <c r="F497" s="16">
        <v>1004</v>
      </c>
      <c r="G497" s="12"/>
      <c r="H497" s="12"/>
      <c r="I497" s="12"/>
      <c r="J497" s="27">
        <f>SUM(J498+J519+J525)</f>
        <v>19082.7</v>
      </c>
      <c r="K497" s="101">
        <f>SUM(K498+K519+K525)</f>
        <v>13750.7</v>
      </c>
      <c r="L497" s="104">
        <f t="shared" si="38"/>
        <v>0.72058461328847601</v>
      </c>
    </row>
    <row r="498" spans="1:12" s="4" customFormat="1" ht="48" customHeight="1">
      <c r="A498" s="16" t="s">
        <v>146</v>
      </c>
      <c r="B498" s="146" t="s">
        <v>281</v>
      </c>
      <c r="C498" s="146"/>
      <c r="D498" s="146"/>
      <c r="E498" s="16">
        <v>984</v>
      </c>
      <c r="F498" s="16">
        <v>1004</v>
      </c>
      <c r="G498" s="17" t="s">
        <v>268</v>
      </c>
      <c r="H498" s="16"/>
      <c r="I498" s="16"/>
      <c r="J498" s="27">
        <f>SUM(J499+J508)</f>
        <v>4240</v>
      </c>
      <c r="K498" s="98">
        <f>SUM(K499+K508)</f>
        <v>2903.9</v>
      </c>
      <c r="L498" s="104">
        <f t="shared" si="38"/>
        <v>0.6848820754716981</v>
      </c>
    </row>
    <row r="499" spans="1:12" ht="48.75" customHeight="1">
      <c r="A499" s="6" t="s">
        <v>147</v>
      </c>
      <c r="B499" s="107" t="s">
        <v>507</v>
      </c>
      <c r="C499" s="108"/>
      <c r="D499" s="109"/>
      <c r="E499" s="6">
        <v>984</v>
      </c>
      <c r="F499" s="6">
        <v>1004</v>
      </c>
      <c r="G499" s="7" t="s">
        <v>268</v>
      </c>
      <c r="H499" s="6">
        <v>100</v>
      </c>
      <c r="I499" s="6"/>
      <c r="J499" s="15">
        <f>SUM(J500)</f>
        <v>3951.3999999999996</v>
      </c>
      <c r="K499" s="97">
        <f>SUM(K500)</f>
        <v>2759.3</v>
      </c>
      <c r="L499" s="103">
        <f t="shared" si="38"/>
        <v>0.69830945993824989</v>
      </c>
    </row>
    <row r="500" spans="1:12" ht="18" customHeight="1">
      <c r="A500" s="6" t="s">
        <v>508</v>
      </c>
      <c r="B500" s="149" t="s">
        <v>299</v>
      </c>
      <c r="C500" s="150"/>
      <c r="D500" s="150"/>
      <c r="E500" s="6">
        <v>984</v>
      </c>
      <c r="F500" s="6">
        <v>1004</v>
      </c>
      <c r="G500" s="7" t="s">
        <v>268</v>
      </c>
      <c r="H500" s="6">
        <v>120</v>
      </c>
      <c r="I500" s="6"/>
      <c r="J500" s="15">
        <f>J501+J505</f>
        <v>3951.3999999999996</v>
      </c>
      <c r="K500" s="106">
        <f>SUM(K501)</f>
        <v>2759.3</v>
      </c>
      <c r="L500" s="103">
        <f t="shared" si="38"/>
        <v>0.69830945993824989</v>
      </c>
    </row>
    <row r="501" spans="1:12" ht="31.5" customHeight="1">
      <c r="A501" s="6" t="s">
        <v>369</v>
      </c>
      <c r="B501" s="107" t="s">
        <v>306</v>
      </c>
      <c r="C501" s="118"/>
      <c r="D501" s="119"/>
      <c r="E501" s="6">
        <v>984</v>
      </c>
      <c r="F501" s="6">
        <v>1004</v>
      </c>
      <c r="G501" s="7" t="s">
        <v>268</v>
      </c>
      <c r="H501" s="6">
        <v>121</v>
      </c>
      <c r="I501" s="6"/>
      <c r="J501" s="15">
        <f>SUM(J502)</f>
        <v>3950.7999999999997</v>
      </c>
      <c r="K501" s="97">
        <f>SUM(K502+K505)</f>
        <v>2759.3</v>
      </c>
      <c r="L501" s="103">
        <f t="shared" si="38"/>
        <v>0.69841551078262643</v>
      </c>
    </row>
    <row r="502" spans="1:12" s="5" customFormat="1" ht="16.5" customHeight="1">
      <c r="A502" s="12" t="s">
        <v>370</v>
      </c>
      <c r="B502" s="138" t="s">
        <v>308</v>
      </c>
      <c r="C502" s="139"/>
      <c r="D502" s="140"/>
      <c r="E502" s="12">
        <v>984</v>
      </c>
      <c r="F502" s="12">
        <v>1004</v>
      </c>
      <c r="G502" s="13" t="s">
        <v>268</v>
      </c>
      <c r="H502" s="12">
        <v>121</v>
      </c>
      <c r="I502" s="12">
        <v>210</v>
      </c>
      <c r="J502" s="19">
        <f>SUM(J503:J504)</f>
        <v>3950.7999999999997</v>
      </c>
      <c r="K502" s="99">
        <f>SUM(K503:K504)</f>
        <v>2758.9</v>
      </c>
      <c r="L502" s="103">
        <f t="shared" si="38"/>
        <v>0.69831426546522235</v>
      </c>
    </row>
    <row r="503" spans="1:12" ht="15" customHeight="1">
      <c r="A503" s="6" t="s">
        <v>626</v>
      </c>
      <c r="B503" s="171" t="s">
        <v>310</v>
      </c>
      <c r="C503" s="172"/>
      <c r="D503" s="173"/>
      <c r="E503" s="6">
        <v>984</v>
      </c>
      <c r="F503" s="6">
        <v>1004</v>
      </c>
      <c r="G503" s="7" t="s">
        <v>268</v>
      </c>
      <c r="H503" s="6">
        <v>121</v>
      </c>
      <c r="I503" s="6">
        <v>211</v>
      </c>
      <c r="J503" s="15">
        <v>3034.2</v>
      </c>
      <c r="K503" s="97">
        <v>2023.4</v>
      </c>
      <c r="L503" s="103">
        <f t="shared" si="38"/>
        <v>0.66686441236569782</v>
      </c>
    </row>
    <row r="504" spans="1:12" ht="19.5" customHeight="1">
      <c r="A504" s="6" t="s">
        <v>627</v>
      </c>
      <c r="B504" s="107" t="s">
        <v>311</v>
      </c>
      <c r="C504" s="118"/>
      <c r="D504" s="119"/>
      <c r="E504" s="6">
        <v>984</v>
      </c>
      <c r="F504" s="6">
        <v>1004</v>
      </c>
      <c r="G504" s="7" t="s">
        <v>268</v>
      </c>
      <c r="H504" s="6">
        <v>121</v>
      </c>
      <c r="I504" s="6">
        <v>213</v>
      </c>
      <c r="J504" s="15">
        <v>916.6</v>
      </c>
      <c r="K504" s="97">
        <v>735.5</v>
      </c>
      <c r="L504" s="103">
        <f t="shared" si="38"/>
        <v>0.80242199432686012</v>
      </c>
    </row>
    <row r="505" spans="1:12" ht="32.25" customHeight="1">
      <c r="A505" s="6" t="s">
        <v>628</v>
      </c>
      <c r="B505" s="174" t="s">
        <v>367</v>
      </c>
      <c r="C505" s="175"/>
      <c r="D505" s="176"/>
      <c r="E505" s="6">
        <v>984</v>
      </c>
      <c r="F505" s="6">
        <v>1004</v>
      </c>
      <c r="G505" s="7" t="s">
        <v>268</v>
      </c>
      <c r="H505" s="6">
        <v>122</v>
      </c>
      <c r="I505" s="6"/>
      <c r="J505" s="15">
        <f>SUM(J506)</f>
        <v>0.6</v>
      </c>
      <c r="K505" s="97">
        <f>SUM(K506)</f>
        <v>0.4</v>
      </c>
      <c r="L505" s="103">
        <f t="shared" si="38"/>
        <v>0.66666666666666674</v>
      </c>
    </row>
    <row r="506" spans="1:12" s="5" customFormat="1" ht="15.75" customHeight="1">
      <c r="A506" s="12" t="s">
        <v>629</v>
      </c>
      <c r="B506" s="138" t="s">
        <v>308</v>
      </c>
      <c r="C506" s="139"/>
      <c r="D506" s="140"/>
      <c r="E506" s="12">
        <v>984</v>
      </c>
      <c r="F506" s="12">
        <v>1004</v>
      </c>
      <c r="G506" s="13" t="s">
        <v>268</v>
      </c>
      <c r="H506" s="12">
        <v>122</v>
      </c>
      <c r="I506" s="12">
        <v>210</v>
      </c>
      <c r="J506" s="19">
        <f>SUM(J507)</f>
        <v>0.6</v>
      </c>
      <c r="K506" s="99">
        <f>SUM(K507)</f>
        <v>0.4</v>
      </c>
      <c r="L506" s="103">
        <f t="shared" si="38"/>
        <v>0.66666666666666674</v>
      </c>
    </row>
    <row r="507" spans="1:12" ht="17.25" customHeight="1">
      <c r="A507" s="6" t="s">
        <v>630</v>
      </c>
      <c r="B507" s="107" t="s">
        <v>368</v>
      </c>
      <c r="C507" s="118"/>
      <c r="D507" s="119"/>
      <c r="E507" s="6">
        <v>984</v>
      </c>
      <c r="F507" s="6">
        <v>1004</v>
      </c>
      <c r="G507" s="7" t="s">
        <v>268</v>
      </c>
      <c r="H507" s="6">
        <v>122</v>
      </c>
      <c r="I507" s="6">
        <v>212</v>
      </c>
      <c r="J507" s="15">
        <v>0.6</v>
      </c>
      <c r="K507" s="97">
        <v>0.4</v>
      </c>
      <c r="L507" s="103">
        <f t="shared" si="38"/>
        <v>0.66666666666666674</v>
      </c>
    </row>
    <row r="508" spans="1:12" ht="18" customHeight="1">
      <c r="A508" s="6" t="s">
        <v>269</v>
      </c>
      <c r="B508" s="107" t="s">
        <v>418</v>
      </c>
      <c r="C508" s="118"/>
      <c r="D508" s="119"/>
      <c r="E508" s="6">
        <v>984</v>
      </c>
      <c r="F508" s="6">
        <v>1004</v>
      </c>
      <c r="G508" s="7" t="s">
        <v>268</v>
      </c>
      <c r="H508" s="6">
        <v>200</v>
      </c>
      <c r="I508" s="6"/>
      <c r="J508" s="15">
        <f>SUM(J509)</f>
        <v>288.60000000000002</v>
      </c>
      <c r="K508" s="97">
        <f>SUM(K509)</f>
        <v>144.60000000000002</v>
      </c>
      <c r="L508" s="103">
        <f t="shared" si="38"/>
        <v>0.50103950103950112</v>
      </c>
    </row>
    <row r="509" spans="1:12" ht="31.5" customHeight="1">
      <c r="A509" s="6" t="s">
        <v>371</v>
      </c>
      <c r="B509" s="107" t="s">
        <v>298</v>
      </c>
      <c r="C509" s="121"/>
      <c r="D509" s="122"/>
      <c r="E509" s="6">
        <v>984</v>
      </c>
      <c r="F509" s="6">
        <v>1004</v>
      </c>
      <c r="G509" s="7" t="s">
        <v>268</v>
      </c>
      <c r="H509" s="6">
        <v>240</v>
      </c>
      <c r="I509" s="6"/>
      <c r="J509" s="15">
        <f>SUM(J510)</f>
        <v>288.60000000000002</v>
      </c>
      <c r="K509" s="97">
        <f>SUM(K510)</f>
        <v>144.60000000000002</v>
      </c>
      <c r="L509" s="103">
        <f t="shared" si="38"/>
        <v>0.50103950103950112</v>
      </c>
    </row>
    <row r="510" spans="1:12" ht="31.5" customHeight="1">
      <c r="A510" s="6" t="s">
        <v>372</v>
      </c>
      <c r="B510" s="107" t="s">
        <v>312</v>
      </c>
      <c r="C510" s="118"/>
      <c r="D510" s="119"/>
      <c r="E510" s="6">
        <v>984</v>
      </c>
      <c r="F510" s="6">
        <v>1004</v>
      </c>
      <c r="G510" s="7" t="s">
        <v>268</v>
      </c>
      <c r="H510" s="6">
        <v>244</v>
      </c>
      <c r="I510" s="6"/>
      <c r="J510" s="80">
        <f>SUM(J511+J516)</f>
        <v>288.60000000000002</v>
      </c>
      <c r="K510" s="97">
        <f>SUM(K511+K516)</f>
        <v>144.60000000000002</v>
      </c>
      <c r="L510" s="103">
        <f t="shared" si="38"/>
        <v>0.50103950103950112</v>
      </c>
    </row>
    <row r="511" spans="1:12" s="5" customFormat="1" ht="17.25" customHeight="1">
      <c r="A511" s="6" t="s">
        <v>373</v>
      </c>
      <c r="B511" s="110" t="s">
        <v>313</v>
      </c>
      <c r="C511" s="141"/>
      <c r="D511" s="142"/>
      <c r="E511" s="6">
        <v>984</v>
      </c>
      <c r="F511" s="6">
        <v>1004</v>
      </c>
      <c r="G511" s="7" t="s">
        <v>268</v>
      </c>
      <c r="H511" s="12">
        <v>244</v>
      </c>
      <c r="I511" s="12">
        <v>220</v>
      </c>
      <c r="J511" s="19">
        <f>SUM(J512:J515)</f>
        <v>188.5</v>
      </c>
      <c r="K511" s="99">
        <f>SUM(K512:K515)</f>
        <v>99.9</v>
      </c>
      <c r="L511" s="103">
        <f t="shared" si="38"/>
        <v>0.52997347480106105</v>
      </c>
    </row>
    <row r="512" spans="1:12" ht="21.75" customHeight="1">
      <c r="A512" s="6" t="s">
        <v>638</v>
      </c>
      <c r="B512" s="107" t="s">
        <v>317</v>
      </c>
      <c r="C512" s="118"/>
      <c r="D512" s="119"/>
      <c r="E512" s="6">
        <v>984</v>
      </c>
      <c r="F512" s="6">
        <v>1004</v>
      </c>
      <c r="G512" s="7" t="s">
        <v>268</v>
      </c>
      <c r="H512" s="6">
        <v>244</v>
      </c>
      <c r="I512" s="6">
        <v>221</v>
      </c>
      <c r="J512" s="15">
        <v>8.1999999999999993</v>
      </c>
      <c r="K512" s="97">
        <v>7.4</v>
      </c>
      <c r="L512" s="103">
        <f t="shared" si="38"/>
        <v>0.90243902439024404</v>
      </c>
    </row>
    <row r="513" spans="1:12" ht="16.5" customHeight="1">
      <c r="A513" s="6" t="s">
        <v>639</v>
      </c>
      <c r="B513" s="107" t="s">
        <v>318</v>
      </c>
      <c r="C513" s="118"/>
      <c r="D513" s="119"/>
      <c r="E513" s="6">
        <v>984</v>
      </c>
      <c r="F513" s="6">
        <v>1004</v>
      </c>
      <c r="G513" s="7" t="s">
        <v>268</v>
      </c>
      <c r="H513" s="6">
        <v>244</v>
      </c>
      <c r="I513" s="6">
        <v>222</v>
      </c>
      <c r="J513" s="15">
        <v>115.8</v>
      </c>
      <c r="K513" s="97">
        <v>58.9</v>
      </c>
      <c r="L513" s="103">
        <f t="shared" si="38"/>
        <v>0.50863557858376507</v>
      </c>
    </row>
    <row r="514" spans="1:12" ht="20.25" customHeight="1">
      <c r="A514" s="6" t="s">
        <v>640</v>
      </c>
      <c r="B514" s="107" t="s">
        <v>361</v>
      </c>
      <c r="C514" s="118"/>
      <c r="D514" s="119"/>
      <c r="E514" s="6">
        <v>984</v>
      </c>
      <c r="F514" s="6">
        <v>1004</v>
      </c>
      <c r="G514" s="7" t="s">
        <v>268</v>
      </c>
      <c r="H514" s="6">
        <v>244</v>
      </c>
      <c r="I514" s="6">
        <v>225</v>
      </c>
      <c r="J514" s="15">
        <v>19.399999999999999</v>
      </c>
      <c r="K514" s="97">
        <v>0</v>
      </c>
      <c r="L514" s="103">
        <f t="shared" si="38"/>
        <v>0</v>
      </c>
    </row>
    <row r="515" spans="1:12" ht="18" customHeight="1">
      <c r="A515" s="6" t="s">
        <v>641</v>
      </c>
      <c r="B515" s="107" t="s">
        <v>314</v>
      </c>
      <c r="C515" s="118"/>
      <c r="D515" s="119"/>
      <c r="E515" s="6">
        <v>984</v>
      </c>
      <c r="F515" s="6">
        <v>1004</v>
      </c>
      <c r="G515" s="7" t="s">
        <v>268</v>
      </c>
      <c r="H515" s="6">
        <v>244</v>
      </c>
      <c r="I515" s="6">
        <v>226</v>
      </c>
      <c r="J515" s="15">
        <v>45.1</v>
      </c>
      <c r="K515" s="97">
        <v>33.6</v>
      </c>
      <c r="L515" s="103">
        <f t="shared" si="38"/>
        <v>0.74501108647450109</v>
      </c>
    </row>
    <row r="516" spans="1:12" s="5" customFormat="1" ht="15.75" customHeight="1">
      <c r="A516" s="12" t="s">
        <v>374</v>
      </c>
      <c r="B516" s="110" t="s">
        <v>349</v>
      </c>
      <c r="C516" s="141"/>
      <c r="D516" s="142"/>
      <c r="E516" s="12">
        <v>984</v>
      </c>
      <c r="F516" s="12">
        <v>1004</v>
      </c>
      <c r="G516" s="13" t="s">
        <v>268</v>
      </c>
      <c r="H516" s="12">
        <v>244</v>
      </c>
      <c r="I516" s="12">
        <v>300</v>
      </c>
      <c r="J516" s="19">
        <f>SUM(J517:J518)</f>
        <v>100.1</v>
      </c>
      <c r="K516" s="99">
        <f>SUM(K517:K518)</f>
        <v>44.7</v>
      </c>
      <c r="L516" s="103">
        <f t="shared" si="38"/>
        <v>0.44655344655344659</v>
      </c>
    </row>
    <row r="517" spans="1:12" ht="18.75" customHeight="1">
      <c r="A517" s="6" t="s">
        <v>375</v>
      </c>
      <c r="B517" s="107" t="s">
        <v>362</v>
      </c>
      <c r="C517" s="118"/>
      <c r="D517" s="119"/>
      <c r="E517" s="6">
        <v>984</v>
      </c>
      <c r="F517" s="6">
        <v>1004</v>
      </c>
      <c r="G517" s="7" t="s">
        <v>268</v>
      </c>
      <c r="H517" s="6">
        <v>244</v>
      </c>
      <c r="I517" s="6">
        <v>310</v>
      </c>
      <c r="J517" s="15">
        <v>17.100000000000001</v>
      </c>
      <c r="K517" s="97">
        <v>0</v>
      </c>
      <c r="L517" s="103">
        <f t="shared" si="38"/>
        <v>0</v>
      </c>
    </row>
    <row r="518" spans="1:12" ht="14.25" customHeight="1">
      <c r="A518" s="6" t="s">
        <v>376</v>
      </c>
      <c r="B518" s="107" t="s">
        <v>350</v>
      </c>
      <c r="C518" s="118"/>
      <c r="D518" s="119"/>
      <c r="E518" s="6">
        <v>984</v>
      </c>
      <c r="F518" s="6">
        <v>1004</v>
      </c>
      <c r="G518" s="7" t="s">
        <v>268</v>
      </c>
      <c r="H518" s="6">
        <v>244</v>
      </c>
      <c r="I518" s="6">
        <v>340</v>
      </c>
      <c r="J518" s="15">
        <v>83</v>
      </c>
      <c r="K518" s="97">
        <v>44.7</v>
      </c>
      <c r="L518" s="103">
        <f t="shared" si="38"/>
        <v>0.53855421686746996</v>
      </c>
    </row>
    <row r="519" spans="1:12" s="4" customFormat="1" ht="48.75" customHeight="1">
      <c r="A519" s="16" t="s">
        <v>148</v>
      </c>
      <c r="B519" s="146" t="s">
        <v>280</v>
      </c>
      <c r="C519" s="146"/>
      <c r="D519" s="146"/>
      <c r="E519" s="16">
        <v>984</v>
      </c>
      <c r="F519" s="16">
        <v>1004</v>
      </c>
      <c r="G519" s="16">
        <v>5118003</v>
      </c>
      <c r="H519" s="16"/>
      <c r="I519" s="16"/>
      <c r="J519" s="27">
        <f t="shared" ref="J519:K523" si="42">SUM(J520)</f>
        <v>10555.5</v>
      </c>
      <c r="K519" s="98">
        <f t="shared" si="42"/>
        <v>7931.8</v>
      </c>
      <c r="L519" s="104">
        <f t="shared" si="38"/>
        <v>0.75143763914546924</v>
      </c>
    </row>
    <row r="520" spans="1:12" s="5" customFormat="1" ht="18.75" customHeight="1">
      <c r="A520" s="12" t="s">
        <v>149</v>
      </c>
      <c r="B520" s="110" t="s">
        <v>496</v>
      </c>
      <c r="C520" s="111"/>
      <c r="D520" s="112"/>
      <c r="E520" s="12">
        <v>984</v>
      </c>
      <c r="F520" s="12">
        <v>1004</v>
      </c>
      <c r="G520" s="12">
        <v>5118003</v>
      </c>
      <c r="H520" s="12">
        <v>300</v>
      </c>
      <c r="I520" s="12"/>
      <c r="J520" s="19">
        <f t="shared" si="42"/>
        <v>10555.5</v>
      </c>
      <c r="K520" s="99">
        <f t="shared" si="42"/>
        <v>7931.8</v>
      </c>
      <c r="L520" s="103">
        <f t="shared" si="38"/>
        <v>0.75143763914546924</v>
      </c>
    </row>
    <row r="521" spans="1:12" ht="16.5" customHeight="1">
      <c r="A521" s="6" t="s">
        <v>509</v>
      </c>
      <c r="B521" s="149" t="s">
        <v>303</v>
      </c>
      <c r="C521" s="150"/>
      <c r="D521" s="150"/>
      <c r="E521" s="6">
        <v>984</v>
      </c>
      <c r="F521" s="6">
        <v>1004</v>
      </c>
      <c r="G521" s="6">
        <v>5118003</v>
      </c>
      <c r="H521" s="6">
        <v>310</v>
      </c>
      <c r="I521" s="6"/>
      <c r="J521" s="15">
        <f t="shared" si="42"/>
        <v>10555.5</v>
      </c>
      <c r="K521" s="97">
        <f t="shared" si="42"/>
        <v>7931.8</v>
      </c>
      <c r="L521" s="103">
        <f t="shared" ref="L521:L584" si="43">SUM(K521/J521)</f>
        <v>0.75143763914546924</v>
      </c>
    </row>
    <row r="522" spans="1:12" ht="36.75" customHeight="1">
      <c r="A522" s="6" t="s">
        <v>512</v>
      </c>
      <c r="B522" s="107" t="s">
        <v>510</v>
      </c>
      <c r="C522" s="118"/>
      <c r="D522" s="119"/>
      <c r="E522" s="6">
        <v>984</v>
      </c>
      <c r="F522" s="6">
        <v>1004</v>
      </c>
      <c r="G522" s="6">
        <v>5118003</v>
      </c>
      <c r="H522" s="6">
        <v>313</v>
      </c>
      <c r="I522" s="6"/>
      <c r="J522" s="15">
        <f t="shared" si="42"/>
        <v>10555.5</v>
      </c>
      <c r="K522" s="97">
        <f t="shared" si="42"/>
        <v>7931.8</v>
      </c>
      <c r="L522" s="103">
        <f t="shared" si="43"/>
        <v>0.75143763914546924</v>
      </c>
    </row>
    <row r="523" spans="1:12" ht="18.75" customHeight="1">
      <c r="A523" s="6" t="s">
        <v>513</v>
      </c>
      <c r="B523" s="107" t="s">
        <v>499</v>
      </c>
      <c r="C523" s="118"/>
      <c r="D523" s="119"/>
      <c r="E523" s="6">
        <v>984</v>
      </c>
      <c r="F523" s="6">
        <v>1004</v>
      </c>
      <c r="G523" s="6">
        <v>5118003</v>
      </c>
      <c r="H523" s="6">
        <v>313</v>
      </c>
      <c r="I523" s="6">
        <v>260</v>
      </c>
      <c r="J523" s="15">
        <f t="shared" si="42"/>
        <v>10555.5</v>
      </c>
      <c r="K523" s="97">
        <f t="shared" si="42"/>
        <v>7931.8</v>
      </c>
      <c r="L523" s="103">
        <f t="shared" si="43"/>
        <v>0.75143763914546924</v>
      </c>
    </row>
    <row r="524" spans="1:12" ht="19.5" customHeight="1">
      <c r="A524" s="6" t="s">
        <v>514</v>
      </c>
      <c r="B524" s="107" t="s">
        <v>511</v>
      </c>
      <c r="C524" s="118"/>
      <c r="D524" s="119"/>
      <c r="E524" s="6">
        <v>984</v>
      </c>
      <c r="F524" s="6">
        <v>1004</v>
      </c>
      <c r="G524" s="6">
        <v>5118003</v>
      </c>
      <c r="H524" s="6">
        <v>313</v>
      </c>
      <c r="I524" s="6">
        <v>262</v>
      </c>
      <c r="J524" s="15">
        <v>10555.5</v>
      </c>
      <c r="K524" s="97">
        <v>7931.8</v>
      </c>
      <c r="L524" s="103">
        <f t="shared" si="43"/>
        <v>0.75143763914546924</v>
      </c>
    </row>
    <row r="525" spans="1:12" s="4" customFormat="1" ht="49.5" customHeight="1">
      <c r="A525" s="16" t="s">
        <v>150</v>
      </c>
      <c r="B525" s="146" t="s">
        <v>282</v>
      </c>
      <c r="C525" s="146"/>
      <c r="D525" s="146"/>
      <c r="E525" s="16">
        <v>984</v>
      </c>
      <c r="F525" s="16">
        <v>1004</v>
      </c>
      <c r="G525" s="16">
        <v>5118004</v>
      </c>
      <c r="H525" s="16"/>
      <c r="I525" s="16"/>
      <c r="J525" s="27">
        <f t="shared" ref="J525:K528" si="44">SUM(J526)</f>
        <v>4287.2</v>
      </c>
      <c r="K525" s="98">
        <f t="shared" si="44"/>
        <v>2915</v>
      </c>
      <c r="L525" s="104">
        <f t="shared" si="43"/>
        <v>0.67993095726814712</v>
      </c>
    </row>
    <row r="526" spans="1:12" s="5" customFormat="1" ht="18" customHeight="1">
      <c r="A526" s="12" t="s">
        <v>151</v>
      </c>
      <c r="B526" s="110" t="s">
        <v>496</v>
      </c>
      <c r="C526" s="111"/>
      <c r="D526" s="112"/>
      <c r="E526" s="12">
        <v>984</v>
      </c>
      <c r="F526" s="12">
        <v>1004</v>
      </c>
      <c r="G526" s="12">
        <v>5118004</v>
      </c>
      <c r="H526" s="12">
        <v>300</v>
      </c>
      <c r="I526" s="12"/>
      <c r="J526" s="19">
        <f t="shared" si="44"/>
        <v>4287.2</v>
      </c>
      <c r="K526" s="99">
        <f t="shared" si="44"/>
        <v>2915</v>
      </c>
      <c r="L526" s="103">
        <f t="shared" si="43"/>
        <v>0.67993095726814712</v>
      </c>
    </row>
    <row r="527" spans="1:12" s="5" customFormat="1" ht="17.25" customHeight="1">
      <c r="A527" s="6" t="s">
        <v>563</v>
      </c>
      <c r="B527" s="149" t="s">
        <v>787</v>
      </c>
      <c r="C527" s="150"/>
      <c r="D527" s="150"/>
      <c r="E527" s="6">
        <v>984</v>
      </c>
      <c r="F527" s="6">
        <v>1004</v>
      </c>
      <c r="G527" s="6">
        <v>5118004</v>
      </c>
      <c r="H527" s="6">
        <v>360</v>
      </c>
      <c r="I527" s="6"/>
      <c r="J527" s="15">
        <f t="shared" si="44"/>
        <v>4287.2</v>
      </c>
      <c r="K527" s="99">
        <f t="shared" si="44"/>
        <v>2915</v>
      </c>
      <c r="L527" s="103">
        <f t="shared" si="43"/>
        <v>0.67993095726814712</v>
      </c>
    </row>
    <row r="528" spans="1:12" s="5" customFormat="1" ht="18.75" customHeight="1">
      <c r="A528" s="6" t="s">
        <v>564</v>
      </c>
      <c r="B528" s="107" t="s">
        <v>788</v>
      </c>
      <c r="C528" s="118"/>
      <c r="D528" s="119"/>
      <c r="E528" s="6">
        <v>984</v>
      </c>
      <c r="F528" s="6">
        <v>1004</v>
      </c>
      <c r="G528" s="6">
        <v>5118004</v>
      </c>
      <c r="H528" s="6">
        <v>360</v>
      </c>
      <c r="I528" s="6">
        <v>220</v>
      </c>
      <c r="J528" s="15">
        <f t="shared" si="44"/>
        <v>4287.2</v>
      </c>
      <c r="K528" s="99">
        <f t="shared" si="44"/>
        <v>2915</v>
      </c>
      <c r="L528" s="103">
        <f t="shared" si="43"/>
        <v>0.67993095726814712</v>
      </c>
    </row>
    <row r="529" spans="1:12" s="5" customFormat="1" ht="17.25" customHeight="1">
      <c r="A529" s="6" t="s">
        <v>565</v>
      </c>
      <c r="B529" s="107" t="s">
        <v>314</v>
      </c>
      <c r="C529" s="118"/>
      <c r="D529" s="119"/>
      <c r="E529" s="6">
        <v>984</v>
      </c>
      <c r="F529" s="6">
        <v>1004</v>
      </c>
      <c r="G529" s="6">
        <v>5118004</v>
      </c>
      <c r="H529" s="6">
        <v>360</v>
      </c>
      <c r="I529" s="6">
        <v>226</v>
      </c>
      <c r="J529" s="15">
        <v>4287.2</v>
      </c>
      <c r="K529" s="97">
        <v>2915</v>
      </c>
      <c r="L529" s="103">
        <f t="shared" si="43"/>
        <v>0.67993095726814712</v>
      </c>
    </row>
    <row r="530" spans="1:12" s="5" customFormat="1" ht="24.75" customHeight="1">
      <c r="A530" s="2" t="s">
        <v>100</v>
      </c>
      <c r="B530" s="147" t="s">
        <v>101</v>
      </c>
      <c r="C530" s="147"/>
      <c r="D530" s="147"/>
      <c r="E530" s="2">
        <v>984</v>
      </c>
      <c r="F530" s="3" t="s">
        <v>102</v>
      </c>
      <c r="G530" s="2"/>
      <c r="H530" s="2"/>
      <c r="I530" s="2"/>
      <c r="J530" s="26">
        <f>SUM(J531+J564)</f>
        <v>13423.4</v>
      </c>
      <c r="K530" s="98">
        <f>SUM(K531+K564)</f>
        <v>8104.8</v>
      </c>
      <c r="L530" s="104">
        <f t="shared" si="43"/>
        <v>0.60378145626294388</v>
      </c>
    </row>
    <row r="531" spans="1:12" ht="18.75" customHeight="1">
      <c r="A531" s="16" t="s">
        <v>103</v>
      </c>
      <c r="B531" s="123" t="s">
        <v>104</v>
      </c>
      <c r="C531" s="180"/>
      <c r="D531" s="181"/>
      <c r="E531" s="16">
        <v>984</v>
      </c>
      <c r="F531" s="17" t="s">
        <v>105</v>
      </c>
      <c r="G531" s="16"/>
      <c r="H531" s="16"/>
      <c r="I531" s="16"/>
      <c r="J531" s="27">
        <f>SUM(J532+J538)</f>
        <v>13123.4</v>
      </c>
      <c r="K531" s="101">
        <f>SUM(K532+K538)</f>
        <v>7856.6</v>
      </c>
      <c r="L531" s="104">
        <f t="shared" si="43"/>
        <v>0.59867107609308567</v>
      </c>
    </row>
    <row r="532" spans="1:12" s="4" customFormat="1" ht="46.5" customHeight="1">
      <c r="A532" s="16" t="s">
        <v>106</v>
      </c>
      <c r="B532" s="123" t="s">
        <v>278</v>
      </c>
      <c r="C532" s="180"/>
      <c r="D532" s="181"/>
      <c r="E532" s="16">
        <v>984</v>
      </c>
      <c r="F532" s="17" t="s">
        <v>105</v>
      </c>
      <c r="G532" s="16">
        <v>4870100</v>
      </c>
      <c r="H532" s="16"/>
      <c r="I532" s="16"/>
      <c r="J532" s="27">
        <f t="shared" ref="J532:K536" si="45">SUM(J533)</f>
        <v>1050.5</v>
      </c>
      <c r="K532" s="98">
        <f t="shared" si="45"/>
        <v>991.4</v>
      </c>
      <c r="L532" s="104">
        <f t="shared" si="43"/>
        <v>0.94374107567824839</v>
      </c>
    </row>
    <row r="533" spans="1:12" s="5" customFormat="1" ht="20.25" customHeight="1">
      <c r="A533" s="6" t="s">
        <v>107</v>
      </c>
      <c r="B533" s="107" t="s">
        <v>418</v>
      </c>
      <c r="C533" s="118"/>
      <c r="D533" s="119"/>
      <c r="E533" s="6">
        <v>984</v>
      </c>
      <c r="F533" s="7" t="s">
        <v>105</v>
      </c>
      <c r="G533" s="6">
        <v>4870100</v>
      </c>
      <c r="H533" s="12">
        <v>200</v>
      </c>
      <c r="I533" s="12"/>
      <c r="J533" s="19">
        <f t="shared" si="45"/>
        <v>1050.5</v>
      </c>
      <c r="K533" s="99">
        <f t="shared" si="45"/>
        <v>991.4</v>
      </c>
      <c r="L533" s="103">
        <f t="shared" si="43"/>
        <v>0.94374107567824839</v>
      </c>
    </row>
    <row r="534" spans="1:12" ht="30.75" customHeight="1">
      <c r="A534" s="6" t="s">
        <v>559</v>
      </c>
      <c r="B534" s="107" t="s">
        <v>298</v>
      </c>
      <c r="C534" s="118"/>
      <c r="D534" s="119"/>
      <c r="E534" s="6">
        <v>984</v>
      </c>
      <c r="F534" s="7" t="s">
        <v>105</v>
      </c>
      <c r="G534" s="6">
        <v>4870100</v>
      </c>
      <c r="H534" s="6">
        <v>240</v>
      </c>
      <c r="I534" s="6"/>
      <c r="J534" s="15">
        <f t="shared" si="45"/>
        <v>1050.5</v>
      </c>
      <c r="K534" s="97">
        <f t="shared" si="45"/>
        <v>991.4</v>
      </c>
      <c r="L534" s="103">
        <f t="shared" si="43"/>
        <v>0.94374107567824839</v>
      </c>
    </row>
    <row r="535" spans="1:12" ht="30.75" customHeight="1">
      <c r="A535" s="6" t="s">
        <v>560</v>
      </c>
      <c r="B535" s="107" t="s">
        <v>312</v>
      </c>
      <c r="C535" s="118"/>
      <c r="D535" s="119"/>
      <c r="E535" s="6">
        <v>984</v>
      </c>
      <c r="F535" s="7" t="s">
        <v>105</v>
      </c>
      <c r="G535" s="6">
        <v>4870100</v>
      </c>
      <c r="H535" s="6">
        <v>244</v>
      </c>
      <c r="I535" s="6"/>
      <c r="J535" s="15">
        <f t="shared" si="45"/>
        <v>1050.5</v>
      </c>
      <c r="K535" s="97">
        <f t="shared" si="45"/>
        <v>991.4</v>
      </c>
      <c r="L535" s="103">
        <f t="shared" si="43"/>
        <v>0.94374107567824839</v>
      </c>
    </row>
    <row r="536" spans="1:12" s="5" customFormat="1" ht="15.75" customHeight="1">
      <c r="A536" s="6" t="s">
        <v>561</v>
      </c>
      <c r="B536" s="110" t="s">
        <v>313</v>
      </c>
      <c r="C536" s="141"/>
      <c r="D536" s="142"/>
      <c r="E536" s="12">
        <v>984</v>
      </c>
      <c r="F536" s="13" t="s">
        <v>105</v>
      </c>
      <c r="G536" s="12">
        <v>4870100</v>
      </c>
      <c r="H536" s="12">
        <v>244</v>
      </c>
      <c r="I536" s="12">
        <v>220</v>
      </c>
      <c r="J536" s="19">
        <f t="shared" si="45"/>
        <v>1050.5</v>
      </c>
      <c r="K536" s="99">
        <f t="shared" si="45"/>
        <v>991.4</v>
      </c>
      <c r="L536" s="103">
        <f t="shared" si="43"/>
        <v>0.94374107567824839</v>
      </c>
    </row>
    <row r="537" spans="1:12" ht="15" customHeight="1">
      <c r="A537" s="6" t="s">
        <v>562</v>
      </c>
      <c r="B537" s="107" t="s">
        <v>314</v>
      </c>
      <c r="C537" s="118"/>
      <c r="D537" s="119"/>
      <c r="E537" s="6">
        <v>984</v>
      </c>
      <c r="F537" s="7" t="s">
        <v>105</v>
      </c>
      <c r="G537" s="6">
        <v>4870100</v>
      </c>
      <c r="H537" s="6">
        <v>244</v>
      </c>
      <c r="I537" s="6">
        <v>226</v>
      </c>
      <c r="J537" s="15">
        <v>1050.5</v>
      </c>
      <c r="K537" s="97">
        <v>991.4</v>
      </c>
      <c r="L537" s="103">
        <f t="shared" si="43"/>
        <v>0.94374107567824839</v>
      </c>
    </row>
    <row r="538" spans="1:12" s="4" customFormat="1" ht="46.5" customHeight="1">
      <c r="A538" s="16" t="s">
        <v>160</v>
      </c>
      <c r="B538" s="123" t="s">
        <v>180</v>
      </c>
      <c r="C538" s="124"/>
      <c r="D538" s="125"/>
      <c r="E538" s="16">
        <v>984</v>
      </c>
      <c r="F538" s="17" t="s">
        <v>105</v>
      </c>
      <c r="G538" s="16">
        <v>4870200</v>
      </c>
      <c r="H538" s="16"/>
      <c r="I538" s="16"/>
      <c r="J538" s="27">
        <f>SUM(J539+J545+J558)</f>
        <v>12072.9</v>
      </c>
      <c r="K538" s="98">
        <f>SUM(K539+K545+K558)</f>
        <v>6865.2000000000007</v>
      </c>
      <c r="L538" s="104">
        <f t="shared" si="43"/>
        <v>0.56864547871679549</v>
      </c>
    </row>
    <row r="539" spans="1:12" s="5" customFormat="1" ht="51.75" customHeight="1">
      <c r="A539" s="6" t="s">
        <v>161</v>
      </c>
      <c r="B539" s="107" t="s">
        <v>472</v>
      </c>
      <c r="C539" s="118"/>
      <c r="D539" s="119"/>
      <c r="E539" s="6">
        <v>984</v>
      </c>
      <c r="F539" s="7" t="s">
        <v>105</v>
      </c>
      <c r="G539" s="6">
        <v>4870200</v>
      </c>
      <c r="H539" s="6">
        <v>100</v>
      </c>
      <c r="I539" s="6"/>
      <c r="J539" s="15">
        <f t="shared" ref="J539:K541" si="46">SUM(J540)</f>
        <v>5233.8999999999996</v>
      </c>
      <c r="K539" s="99">
        <f t="shared" si="46"/>
        <v>3041.7000000000003</v>
      </c>
      <c r="L539" s="103">
        <f t="shared" si="43"/>
        <v>0.58115363304610335</v>
      </c>
    </row>
    <row r="540" spans="1:12" ht="16.5" customHeight="1">
      <c r="A540" s="6" t="s">
        <v>554</v>
      </c>
      <c r="B540" s="107" t="s">
        <v>302</v>
      </c>
      <c r="C540" s="108"/>
      <c r="D540" s="109"/>
      <c r="E540" s="6">
        <v>984</v>
      </c>
      <c r="F540" s="7" t="s">
        <v>105</v>
      </c>
      <c r="G540" s="6">
        <v>4870200</v>
      </c>
      <c r="H540" s="6">
        <v>110</v>
      </c>
      <c r="I540" s="6"/>
      <c r="J540" s="15">
        <f t="shared" si="46"/>
        <v>5233.8999999999996</v>
      </c>
      <c r="K540" s="97">
        <f t="shared" si="46"/>
        <v>3041.7000000000003</v>
      </c>
      <c r="L540" s="103">
        <f t="shared" si="43"/>
        <v>0.58115363304610335</v>
      </c>
    </row>
    <row r="541" spans="1:12" ht="33" customHeight="1">
      <c r="A541" s="6" t="s">
        <v>631</v>
      </c>
      <c r="B541" s="107" t="s">
        <v>520</v>
      </c>
      <c r="C541" s="118"/>
      <c r="D541" s="119"/>
      <c r="E541" s="6">
        <v>984</v>
      </c>
      <c r="F541" s="7" t="s">
        <v>105</v>
      </c>
      <c r="G541" s="6">
        <v>4870200</v>
      </c>
      <c r="H541" s="6">
        <v>111</v>
      </c>
      <c r="I541" s="6"/>
      <c r="J541" s="15">
        <f t="shared" si="46"/>
        <v>5233.8999999999996</v>
      </c>
      <c r="K541" s="97">
        <f t="shared" si="46"/>
        <v>3041.7000000000003</v>
      </c>
      <c r="L541" s="103">
        <f t="shared" si="43"/>
        <v>0.58115363304610335</v>
      </c>
    </row>
    <row r="542" spans="1:12" ht="16.5" customHeight="1">
      <c r="A542" s="6" t="s">
        <v>632</v>
      </c>
      <c r="B542" s="107" t="s">
        <v>308</v>
      </c>
      <c r="C542" s="118"/>
      <c r="D542" s="119"/>
      <c r="E542" s="6">
        <v>984</v>
      </c>
      <c r="F542" s="7" t="s">
        <v>105</v>
      </c>
      <c r="G542" s="6">
        <v>4870200</v>
      </c>
      <c r="H542" s="6">
        <v>111</v>
      </c>
      <c r="I542" s="6">
        <v>210</v>
      </c>
      <c r="J542" s="15">
        <f>SUM(J544+J543)</f>
        <v>5233.8999999999996</v>
      </c>
      <c r="K542" s="97">
        <f>SUM(K543:K544)</f>
        <v>3041.7000000000003</v>
      </c>
      <c r="L542" s="103">
        <f t="shared" si="43"/>
        <v>0.58115363304610335</v>
      </c>
    </row>
    <row r="543" spans="1:12" ht="16.5" customHeight="1">
      <c r="A543" s="6" t="s">
        <v>633</v>
      </c>
      <c r="B543" s="107" t="s">
        <v>310</v>
      </c>
      <c r="C543" s="118"/>
      <c r="D543" s="119"/>
      <c r="E543" s="6">
        <v>984</v>
      </c>
      <c r="F543" s="7" t="s">
        <v>105</v>
      </c>
      <c r="G543" s="6">
        <v>4870200</v>
      </c>
      <c r="H543" s="6">
        <v>111</v>
      </c>
      <c r="I543" s="6">
        <v>211</v>
      </c>
      <c r="J543" s="15">
        <v>4019.9</v>
      </c>
      <c r="K543" s="97">
        <v>2348.8000000000002</v>
      </c>
      <c r="L543" s="103">
        <f t="shared" si="43"/>
        <v>0.58429314162043833</v>
      </c>
    </row>
    <row r="544" spans="1:12" ht="16.5" customHeight="1">
      <c r="A544" s="6" t="s">
        <v>634</v>
      </c>
      <c r="B544" s="107" t="s">
        <v>311</v>
      </c>
      <c r="C544" s="118"/>
      <c r="D544" s="119"/>
      <c r="E544" s="6">
        <v>984</v>
      </c>
      <c r="F544" s="7" t="s">
        <v>105</v>
      </c>
      <c r="G544" s="6">
        <v>4870200</v>
      </c>
      <c r="H544" s="6">
        <v>111</v>
      </c>
      <c r="I544" s="6">
        <v>213</v>
      </c>
      <c r="J544" s="15">
        <v>1214</v>
      </c>
      <c r="K544" s="97">
        <v>692.9</v>
      </c>
      <c r="L544" s="103">
        <f t="shared" si="43"/>
        <v>0.57075782537067543</v>
      </c>
    </row>
    <row r="545" spans="1:12" ht="16.5" customHeight="1">
      <c r="A545" s="6" t="s">
        <v>182</v>
      </c>
      <c r="B545" s="107" t="s">
        <v>418</v>
      </c>
      <c r="C545" s="118"/>
      <c r="D545" s="119"/>
      <c r="E545" s="6">
        <v>984</v>
      </c>
      <c r="F545" s="7" t="s">
        <v>105</v>
      </c>
      <c r="G545" s="6">
        <v>4870200</v>
      </c>
      <c r="H545" s="6">
        <v>200</v>
      </c>
      <c r="I545" s="6"/>
      <c r="J545" s="15">
        <f>SUM(J546)</f>
        <v>6839</v>
      </c>
      <c r="K545" s="97">
        <f>SUM(K546)</f>
        <v>3823.5</v>
      </c>
      <c r="L545" s="103">
        <f t="shared" si="43"/>
        <v>0.55907296388360872</v>
      </c>
    </row>
    <row r="546" spans="1:12" s="5" customFormat="1" ht="30" customHeight="1">
      <c r="A546" s="6" t="s">
        <v>555</v>
      </c>
      <c r="B546" s="107" t="s">
        <v>298</v>
      </c>
      <c r="C546" s="118"/>
      <c r="D546" s="119"/>
      <c r="E546" s="6">
        <v>984</v>
      </c>
      <c r="F546" s="7" t="s">
        <v>105</v>
      </c>
      <c r="G546" s="6">
        <v>4870200</v>
      </c>
      <c r="H546" s="6">
        <v>240</v>
      </c>
      <c r="I546" s="6"/>
      <c r="J546" s="15">
        <f>SUM(J548+J555)</f>
        <v>6839</v>
      </c>
      <c r="K546" s="99">
        <f>SUM(K547)</f>
        <v>3823.5</v>
      </c>
      <c r="L546" s="103">
        <f t="shared" si="43"/>
        <v>0.55907296388360872</v>
      </c>
    </row>
    <row r="547" spans="1:12" s="5" customFormat="1" ht="33" customHeight="1">
      <c r="A547" s="6" t="s">
        <v>556</v>
      </c>
      <c r="B547" s="107" t="s">
        <v>312</v>
      </c>
      <c r="C547" s="118"/>
      <c r="D547" s="119"/>
      <c r="E547" s="6">
        <v>984</v>
      </c>
      <c r="F547" s="7" t="s">
        <v>105</v>
      </c>
      <c r="G547" s="6">
        <v>4870200</v>
      </c>
      <c r="H547" s="6">
        <v>244</v>
      </c>
      <c r="I547" s="6"/>
      <c r="J547" s="15">
        <f>SUM(J548+J555)</f>
        <v>6839</v>
      </c>
      <c r="K547" s="99">
        <f>SUM(K548+K555)</f>
        <v>3823.5</v>
      </c>
      <c r="L547" s="103">
        <f t="shared" si="43"/>
        <v>0.55907296388360872</v>
      </c>
    </row>
    <row r="548" spans="1:12" s="5" customFormat="1" ht="16.5" customHeight="1">
      <c r="A548" s="12" t="s">
        <v>557</v>
      </c>
      <c r="B548" s="110" t="s">
        <v>313</v>
      </c>
      <c r="C548" s="141"/>
      <c r="D548" s="142"/>
      <c r="E548" s="12">
        <v>984</v>
      </c>
      <c r="F548" s="13" t="s">
        <v>105</v>
      </c>
      <c r="G548" s="12">
        <v>4870200</v>
      </c>
      <c r="H548" s="12">
        <v>244</v>
      </c>
      <c r="I548" s="12">
        <v>220</v>
      </c>
      <c r="J548" s="19">
        <f>SUM(J549:J554)</f>
        <v>5880.5</v>
      </c>
      <c r="K548" s="99">
        <f>SUM(K549:K554)</f>
        <v>3586.7</v>
      </c>
      <c r="L548" s="103">
        <f t="shared" si="43"/>
        <v>0.60993112830541618</v>
      </c>
    </row>
    <row r="549" spans="1:12" s="5" customFormat="1" ht="20.25" customHeight="1">
      <c r="A549" s="6" t="s">
        <v>645</v>
      </c>
      <c r="B549" s="107" t="s">
        <v>317</v>
      </c>
      <c r="C549" s="118"/>
      <c r="D549" s="119"/>
      <c r="E549" s="6">
        <v>984</v>
      </c>
      <c r="F549" s="7" t="s">
        <v>105</v>
      </c>
      <c r="G549" s="6">
        <v>4870200</v>
      </c>
      <c r="H549" s="6">
        <v>244</v>
      </c>
      <c r="I549" s="6">
        <v>221</v>
      </c>
      <c r="J549" s="15">
        <v>45.3</v>
      </c>
      <c r="K549" s="99">
        <v>28.8</v>
      </c>
      <c r="L549" s="103">
        <f t="shared" si="43"/>
        <v>0.63576158940397354</v>
      </c>
    </row>
    <row r="550" spans="1:12" s="5" customFormat="1" ht="20.25" customHeight="1">
      <c r="A550" s="6" t="s">
        <v>646</v>
      </c>
      <c r="B550" s="107" t="s">
        <v>318</v>
      </c>
      <c r="C550" s="118"/>
      <c r="D550" s="119"/>
      <c r="E550" s="6">
        <v>984</v>
      </c>
      <c r="F550" s="7" t="s">
        <v>105</v>
      </c>
      <c r="G550" s="6">
        <v>4870200</v>
      </c>
      <c r="H550" s="6">
        <v>244</v>
      </c>
      <c r="I550" s="6">
        <v>222</v>
      </c>
      <c r="J550" s="15">
        <v>56.8</v>
      </c>
      <c r="K550" s="99">
        <v>34.9</v>
      </c>
      <c r="L550" s="103">
        <f t="shared" si="43"/>
        <v>0.61443661971830987</v>
      </c>
    </row>
    <row r="551" spans="1:12" s="5" customFormat="1" ht="17.25" customHeight="1">
      <c r="A551" s="6" t="s">
        <v>647</v>
      </c>
      <c r="B551" s="107" t="s">
        <v>360</v>
      </c>
      <c r="C551" s="118"/>
      <c r="D551" s="119"/>
      <c r="E551" s="6">
        <v>984</v>
      </c>
      <c r="F551" s="7" t="s">
        <v>105</v>
      </c>
      <c r="G551" s="6">
        <v>4870200</v>
      </c>
      <c r="H551" s="6">
        <v>244</v>
      </c>
      <c r="I551" s="6">
        <v>223</v>
      </c>
      <c r="J551" s="15">
        <v>274.89999999999998</v>
      </c>
      <c r="K551" s="99">
        <v>150.19999999999999</v>
      </c>
      <c r="L551" s="103">
        <f t="shared" si="43"/>
        <v>0.54638050200072752</v>
      </c>
    </row>
    <row r="552" spans="1:12" s="5" customFormat="1" ht="16.5" customHeight="1">
      <c r="A552" s="6" t="s">
        <v>648</v>
      </c>
      <c r="B552" s="107" t="s">
        <v>347</v>
      </c>
      <c r="C552" s="118"/>
      <c r="D552" s="119"/>
      <c r="E552" s="6">
        <v>984</v>
      </c>
      <c r="F552" s="7" t="s">
        <v>105</v>
      </c>
      <c r="G552" s="6">
        <v>4870200</v>
      </c>
      <c r="H552" s="6">
        <v>244</v>
      </c>
      <c r="I552" s="6">
        <v>224</v>
      </c>
      <c r="J552" s="15">
        <v>2493.6999999999998</v>
      </c>
      <c r="K552" s="99">
        <v>1227</v>
      </c>
      <c r="L552" s="103">
        <f t="shared" si="43"/>
        <v>0.49203994065043916</v>
      </c>
    </row>
    <row r="553" spans="1:12" s="5" customFormat="1" ht="19.5" customHeight="1">
      <c r="A553" s="6" t="s">
        <v>649</v>
      </c>
      <c r="B553" s="107" t="s">
        <v>361</v>
      </c>
      <c r="C553" s="118"/>
      <c r="D553" s="119"/>
      <c r="E553" s="6">
        <v>984</v>
      </c>
      <c r="F553" s="7" t="s">
        <v>105</v>
      </c>
      <c r="G553" s="6">
        <v>4870200</v>
      </c>
      <c r="H553" s="6">
        <v>244</v>
      </c>
      <c r="I553" s="6">
        <v>225</v>
      </c>
      <c r="J553" s="15">
        <v>381.7</v>
      </c>
      <c r="K553" s="99">
        <v>261.2</v>
      </c>
      <c r="L553" s="103">
        <f t="shared" si="43"/>
        <v>0.68430704741943937</v>
      </c>
    </row>
    <row r="554" spans="1:12" s="5" customFormat="1" ht="16.5" customHeight="1">
      <c r="A554" s="6" t="s">
        <v>650</v>
      </c>
      <c r="B554" s="107" t="s">
        <v>314</v>
      </c>
      <c r="C554" s="118"/>
      <c r="D554" s="119"/>
      <c r="E554" s="6">
        <v>984</v>
      </c>
      <c r="F554" s="7" t="s">
        <v>105</v>
      </c>
      <c r="G554" s="6">
        <v>4870200</v>
      </c>
      <c r="H554" s="6">
        <v>244</v>
      </c>
      <c r="I554" s="6">
        <v>226</v>
      </c>
      <c r="J554" s="15">
        <v>2628.1</v>
      </c>
      <c r="K554" s="99">
        <v>1884.6</v>
      </c>
      <c r="L554" s="103">
        <f t="shared" si="43"/>
        <v>0.71709600091320724</v>
      </c>
    </row>
    <row r="555" spans="1:12" s="5" customFormat="1" ht="15.75" customHeight="1">
      <c r="A555" s="12" t="s">
        <v>558</v>
      </c>
      <c r="B555" s="110" t="s">
        <v>349</v>
      </c>
      <c r="C555" s="141"/>
      <c r="D555" s="142"/>
      <c r="E555" s="12">
        <v>984</v>
      </c>
      <c r="F555" s="13" t="s">
        <v>105</v>
      </c>
      <c r="G555" s="12">
        <v>4870200</v>
      </c>
      <c r="H555" s="12">
        <v>244</v>
      </c>
      <c r="I555" s="12">
        <v>300</v>
      </c>
      <c r="J555" s="19">
        <f>SUM(J556:J557)</f>
        <v>958.5</v>
      </c>
      <c r="K555" s="99">
        <f>SUM(K556:K557)</f>
        <v>236.8</v>
      </c>
      <c r="L555" s="103">
        <f t="shared" si="43"/>
        <v>0.24705268648930623</v>
      </c>
    </row>
    <row r="556" spans="1:12" s="5" customFormat="1" ht="18" customHeight="1">
      <c r="A556" s="6" t="s">
        <v>732</v>
      </c>
      <c r="B556" s="107" t="s">
        <v>362</v>
      </c>
      <c r="C556" s="118"/>
      <c r="D556" s="119"/>
      <c r="E556" s="6">
        <v>984</v>
      </c>
      <c r="F556" s="7" t="s">
        <v>105</v>
      </c>
      <c r="G556" s="6">
        <v>4870200</v>
      </c>
      <c r="H556" s="6">
        <v>244</v>
      </c>
      <c r="I556" s="6">
        <v>310</v>
      </c>
      <c r="J556" s="15">
        <v>502.1</v>
      </c>
      <c r="K556" s="99">
        <v>1.5</v>
      </c>
      <c r="L556" s="103">
        <f t="shared" si="43"/>
        <v>2.9874526986656044E-3</v>
      </c>
    </row>
    <row r="557" spans="1:12" s="5" customFormat="1" ht="17.25" customHeight="1">
      <c r="A557" s="6" t="s">
        <v>734</v>
      </c>
      <c r="B557" s="107" t="s">
        <v>350</v>
      </c>
      <c r="C557" s="118"/>
      <c r="D557" s="119"/>
      <c r="E557" s="6">
        <v>984</v>
      </c>
      <c r="F557" s="7" t="s">
        <v>105</v>
      </c>
      <c r="G557" s="6">
        <v>4870200</v>
      </c>
      <c r="H557" s="6">
        <v>244</v>
      </c>
      <c r="I557" s="6">
        <v>340</v>
      </c>
      <c r="J557" s="15">
        <v>456.4</v>
      </c>
      <c r="K557" s="99">
        <v>235.3</v>
      </c>
      <c r="L557" s="103">
        <f t="shared" si="43"/>
        <v>0.51555652936021035</v>
      </c>
    </row>
    <row r="558" spans="1:12" s="5" customFormat="1" ht="18.75" customHeight="1">
      <c r="A558" s="6" t="s">
        <v>651</v>
      </c>
      <c r="B558" s="107" t="s">
        <v>550</v>
      </c>
      <c r="C558" s="118"/>
      <c r="D558" s="119"/>
      <c r="E558" s="6">
        <v>984</v>
      </c>
      <c r="F558" s="7" t="s">
        <v>105</v>
      </c>
      <c r="G558" s="6">
        <v>4870200</v>
      </c>
      <c r="H558" s="6">
        <v>800</v>
      </c>
      <c r="I558" s="6"/>
      <c r="J558" s="15">
        <f>SUM(J559)</f>
        <v>0</v>
      </c>
      <c r="K558" s="99">
        <v>0</v>
      </c>
      <c r="L558" s="103">
        <v>0</v>
      </c>
    </row>
    <row r="559" spans="1:12" s="5" customFormat="1" ht="15.75" customHeight="1">
      <c r="A559" s="6" t="s">
        <v>551</v>
      </c>
      <c r="B559" s="107" t="s">
        <v>300</v>
      </c>
      <c r="C559" s="121"/>
      <c r="D559" s="122"/>
      <c r="E559" s="6">
        <v>984</v>
      </c>
      <c r="F559" s="7" t="s">
        <v>105</v>
      </c>
      <c r="G559" s="6">
        <v>4870200</v>
      </c>
      <c r="H559" s="6">
        <v>850</v>
      </c>
      <c r="I559" s="6"/>
      <c r="J559" s="15">
        <f>SUM(J560)</f>
        <v>0</v>
      </c>
      <c r="K559" s="99">
        <v>0</v>
      </c>
      <c r="L559" s="103">
        <v>0</v>
      </c>
    </row>
    <row r="560" spans="1:12" s="5" customFormat="1" ht="30.75" customHeight="1">
      <c r="A560" s="6" t="s">
        <v>552</v>
      </c>
      <c r="B560" s="107" t="s">
        <v>359</v>
      </c>
      <c r="C560" s="121"/>
      <c r="D560" s="122"/>
      <c r="E560" s="6">
        <v>984</v>
      </c>
      <c r="F560" s="7" t="s">
        <v>105</v>
      </c>
      <c r="G560" s="6">
        <v>4870200</v>
      </c>
      <c r="H560" s="6">
        <v>852</v>
      </c>
      <c r="I560" s="6"/>
      <c r="J560" s="15">
        <f>SUM(J561+J563)</f>
        <v>0</v>
      </c>
      <c r="K560" s="99">
        <v>0</v>
      </c>
      <c r="L560" s="103">
        <v>0</v>
      </c>
    </row>
    <row r="561" spans="1:12" s="5" customFormat="1" ht="15.75" customHeight="1">
      <c r="A561" s="6" t="s">
        <v>553</v>
      </c>
      <c r="B561" s="110" t="s">
        <v>313</v>
      </c>
      <c r="C561" s="141"/>
      <c r="D561" s="142"/>
      <c r="E561" s="12">
        <v>984</v>
      </c>
      <c r="F561" s="13" t="s">
        <v>105</v>
      </c>
      <c r="G561" s="12">
        <v>4870200</v>
      </c>
      <c r="H561" s="12">
        <v>852</v>
      </c>
      <c r="I561" s="12">
        <v>220</v>
      </c>
      <c r="J561" s="19">
        <f>SUM(J562:J562)</f>
        <v>0</v>
      </c>
      <c r="K561" s="99">
        <v>0</v>
      </c>
      <c r="L561" s="103">
        <v>0</v>
      </c>
    </row>
    <row r="562" spans="1:12" s="5" customFormat="1" ht="15.75" customHeight="1">
      <c r="A562" s="6" t="s">
        <v>733</v>
      </c>
      <c r="B562" s="107" t="s">
        <v>314</v>
      </c>
      <c r="C562" s="118"/>
      <c r="D562" s="119"/>
      <c r="E562" s="6">
        <v>984</v>
      </c>
      <c r="F562" s="7" t="s">
        <v>105</v>
      </c>
      <c r="G562" s="6">
        <v>4870200</v>
      </c>
      <c r="H562" s="6">
        <v>852</v>
      </c>
      <c r="I562" s="6">
        <v>226</v>
      </c>
      <c r="J562" s="15">
        <v>0</v>
      </c>
      <c r="K562" s="99">
        <v>0</v>
      </c>
      <c r="L562" s="103">
        <v>0</v>
      </c>
    </row>
    <row r="563" spans="1:12" s="5" customFormat="1" ht="15.75" customHeight="1">
      <c r="A563" s="12" t="s">
        <v>578</v>
      </c>
      <c r="B563" s="110" t="s">
        <v>340</v>
      </c>
      <c r="C563" s="141"/>
      <c r="D563" s="142"/>
      <c r="E563" s="12">
        <v>984</v>
      </c>
      <c r="F563" s="13" t="s">
        <v>105</v>
      </c>
      <c r="G563" s="12">
        <v>4870200</v>
      </c>
      <c r="H563" s="12">
        <v>852</v>
      </c>
      <c r="I563" s="12">
        <v>290</v>
      </c>
      <c r="J563" s="19">
        <v>0</v>
      </c>
      <c r="K563" s="99">
        <v>0</v>
      </c>
      <c r="L563" s="103">
        <v>0</v>
      </c>
    </row>
    <row r="564" spans="1:12" ht="17.25" customHeight="1">
      <c r="A564" s="16" t="s">
        <v>108</v>
      </c>
      <c r="B564" s="123" t="s">
        <v>270</v>
      </c>
      <c r="C564" s="180"/>
      <c r="D564" s="181"/>
      <c r="E564" s="16">
        <v>984</v>
      </c>
      <c r="F564" s="17" t="s">
        <v>271</v>
      </c>
      <c r="G564" s="16"/>
      <c r="H564" s="16"/>
      <c r="I564" s="16"/>
      <c r="J564" s="27">
        <f>SUM(J565)</f>
        <v>300</v>
      </c>
      <c r="K564" s="101">
        <f>SUM(K565)</f>
        <v>248.2</v>
      </c>
      <c r="L564" s="104">
        <f t="shared" si="43"/>
        <v>0.82733333333333325</v>
      </c>
    </row>
    <row r="565" spans="1:12" ht="47.25" customHeight="1">
      <c r="A565" s="12" t="s">
        <v>109</v>
      </c>
      <c r="B565" s="129" t="s">
        <v>279</v>
      </c>
      <c r="C565" s="130"/>
      <c r="D565" s="131"/>
      <c r="E565" s="12">
        <v>984</v>
      </c>
      <c r="F565" s="13" t="s">
        <v>271</v>
      </c>
      <c r="G565" s="12">
        <v>4870300</v>
      </c>
      <c r="H565" s="12"/>
      <c r="I565" s="12"/>
      <c r="J565" s="19">
        <f>SUM(J566+J571)</f>
        <v>300</v>
      </c>
      <c r="K565" s="97">
        <f>SUM(K566+K571)</f>
        <v>248.2</v>
      </c>
      <c r="L565" s="103">
        <f t="shared" si="43"/>
        <v>0.82733333333333325</v>
      </c>
    </row>
    <row r="566" spans="1:12" ht="18" customHeight="1">
      <c r="A566" s="6" t="s">
        <v>162</v>
      </c>
      <c r="B566" s="107" t="s">
        <v>418</v>
      </c>
      <c r="C566" s="108"/>
      <c r="D566" s="109"/>
      <c r="E566" s="6">
        <v>984</v>
      </c>
      <c r="F566" s="7" t="s">
        <v>271</v>
      </c>
      <c r="G566" s="6">
        <v>4870300</v>
      </c>
      <c r="H566" s="6">
        <v>200</v>
      </c>
      <c r="I566" s="6"/>
      <c r="J566" s="15">
        <f>SUM(J567)</f>
        <v>300</v>
      </c>
      <c r="K566" s="97">
        <f>SUM(K567)</f>
        <v>248.2</v>
      </c>
      <c r="L566" s="103">
        <f t="shared" si="43"/>
        <v>0.82733333333333325</v>
      </c>
    </row>
    <row r="567" spans="1:12" s="8" customFormat="1" ht="30.75" customHeight="1">
      <c r="A567" s="6" t="s">
        <v>542</v>
      </c>
      <c r="B567" s="107" t="s">
        <v>298</v>
      </c>
      <c r="C567" s="118"/>
      <c r="D567" s="119"/>
      <c r="E567" s="6">
        <v>984</v>
      </c>
      <c r="F567" s="7" t="s">
        <v>271</v>
      </c>
      <c r="G567" s="6">
        <v>4870300</v>
      </c>
      <c r="H567" s="6">
        <v>240</v>
      </c>
      <c r="I567" s="6"/>
      <c r="J567" s="15">
        <f xml:space="preserve"> J568</f>
        <v>300</v>
      </c>
      <c r="K567" s="97">
        <f>SUM(K568)</f>
        <v>248.2</v>
      </c>
      <c r="L567" s="103">
        <f t="shared" si="43"/>
        <v>0.82733333333333325</v>
      </c>
    </row>
    <row r="568" spans="1:12" s="8" customFormat="1" ht="30.75" customHeight="1">
      <c r="A568" s="6" t="s">
        <v>543</v>
      </c>
      <c r="B568" s="107" t="s">
        <v>312</v>
      </c>
      <c r="C568" s="118"/>
      <c r="D568" s="119"/>
      <c r="E568" s="6">
        <v>984</v>
      </c>
      <c r="F568" s="7" t="s">
        <v>271</v>
      </c>
      <c r="G568" s="6">
        <v>4870300</v>
      </c>
      <c r="H568" s="6">
        <v>244</v>
      </c>
      <c r="I568" s="6"/>
      <c r="J568" s="15">
        <f>SUM(J569)</f>
        <v>300</v>
      </c>
      <c r="K568" s="97">
        <f>SUM(K569)</f>
        <v>248.2</v>
      </c>
      <c r="L568" s="103">
        <f t="shared" si="43"/>
        <v>0.82733333333333325</v>
      </c>
    </row>
    <row r="569" spans="1:12" s="4" customFormat="1" ht="15" customHeight="1">
      <c r="A569" s="6" t="s">
        <v>544</v>
      </c>
      <c r="B569" s="110" t="s">
        <v>313</v>
      </c>
      <c r="C569" s="141"/>
      <c r="D569" s="142"/>
      <c r="E569" s="12">
        <v>984</v>
      </c>
      <c r="F569" s="13" t="s">
        <v>271</v>
      </c>
      <c r="G569" s="12">
        <v>4870300</v>
      </c>
      <c r="H569" s="12">
        <v>244</v>
      </c>
      <c r="I569" s="12">
        <v>220</v>
      </c>
      <c r="J569" s="19">
        <f>SUM(J570)</f>
        <v>300</v>
      </c>
      <c r="K569" s="99">
        <f>SUM(K570)</f>
        <v>248.2</v>
      </c>
      <c r="L569" s="103">
        <f t="shared" si="43"/>
        <v>0.82733333333333325</v>
      </c>
    </row>
    <row r="570" spans="1:12" s="8" customFormat="1" ht="18.75" customHeight="1">
      <c r="A570" s="6" t="s">
        <v>545</v>
      </c>
      <c r="B570" s="107" t="s">
        <v>314</v>
      </c>
      <c r="C570" s="118"/>
      <c r="D570" s="119"/>
      <c r="E570" s="6">
        <v>984</v>
      </c>
      <c r="F570" s="7" t="s">
        <v>271</v>
      </c>
      <c r="G570" s="6">
        <v>4870300</v>
      </c>
      <c r="H570" s="6">
        <v>244</v>
      </c>
      <c r="I570" s="6">
        <v>226</v>
      </c>
      <c r="J570" s="15">
        <v>300</v>
      </c>
      <c r="K570" s="97">
        <v>248.2</v>
      </c>
      <c r="L570" s="103">
        <f t="shared" si="43"/>
        <v>0.82733333333333325</v>
      </c>
    </row>
    <row r="571" spans="1:12" s="8" customFormat="1" ht="18.75" customHeight="1">
      <c r="A571" s="6" t="s">
        <v>183</v>
      </c>
      <c r="B571" s="107" t="s">
        <v>522</v>
      </c>
      <c r="C571" s="118"/>
      <c r="D571" s="119"/>
      <c r="E571" s="6">
        <v>984</v>
      </c>
      <c r="F571" s="7" t="s">
        <v>271</v>
      </c>
      <c r="G571" s="6">
        <v>4870300</v>
      </c>
      <c r="H571" s="6">
        <v>800</v>
      </c>
      <c r="I571" s="6"/>
      <c r="J571" s="15">
        <f>SUM(J572)</f>
        <v>0</v>
      </c>
      <c r="K571" s="97">
        <v>0</v>
      </c>
      <c r="L571" s="103">
        <v>0</v>
      </c>
    </row>
    <row r="572" spans="1:12" s="5" customFormat="1" ht="17.25" customHeight="1">
      <c r="A572" s="6" t="s">
        <v>546</v>
      </c>
      <c r="B572" s="107" t="s">
        <v>304</v>
      </c>
      <c r="C572" s="121"/>
      <c r="D572" s="122"/>
      <c r="E572" s="6">
        <v>984</v>
      </c>
      <c r="F572" s="7" t="s">
        <v>271</v>
      </c>
      <c r="G572" s="6">
        <v>4870300</v>
      </c>
      <c r="H572" s="6">
        <v>850</v>
      </c>
      <c r="I572" s="6"/>
      <c r="J572" s="15">
        <f>SUM(J573)</f>
        <v>0</v>
      </c>
      <c r="K572" s="99">
        <v>0</v>
      </c>
      <c r="L572" s="103">
        <v>0</v>
      </c>
    </row>
    <row r="573" spans="1:12" s="5" customFormat="1" ht="16.5" customHeight="1">
      <c r="A573" s="6" t="s">
        <v>547</v>
      </c>
      <c r="B573" s="107" t="s">
        <v>338</v>
      </c>
      <c r="C573" s="118"/>
      <c r="D573" s="119"/>
      <c r="E573" s="6">
        <v>984</v>
      </c>
      <c r="F573" s="7" t="s">
        <v>271</v>
      </c>
      <c r="G573" s="6">
        <v>4870300</v>
      </c>
      <c r="H573" s="6">
        <v>852</v>
      </c>
      <c r="I573" s="6"/>
      <c r="J573" s="15">
        <f>SUM(J574)</f>
        <v>0</v>
      </c>
      <c r="K573" s="99">
        <v>0</v>
      </c>
      <c r="L573" s="103">
        <v>0</v>
      </c>
    </row>
    <row r="574" spans="1:12" s="18" customFormat="1" ht="17.25" customHeight="1">
      <c r="A574" s="12" t="s">
        <v>548</v>
      </c>
      <c r="B574" s="110" t="s">
        <v>313</v>
      </c>
      <c r="C574" s="141"/>
      <c r="D574" s="142"/>
      <c r="E574" s="12">
        <v>984</v>
      </c>
      <c r="F574" s="13" t="s">
        <v>271</v>
      </c>
      <c r="G574" s="12">
        <v>4870300</v>
      </c>
      <c r="H574" s="24">
        <v>852</v>
      </c>
      <c r="I574" s="24">
        <v>220</v>
      </c>
      <c r="J574" s="89">
        <f>SUM(J575)</f>
        <v>0</v>
      </c>
      <c r="K574" s="12">
        <v>0</v>
      </c>
      <c r="L574" s="103">
        <v>0</v>
      </c>
    </row>
    <row r="575" spans="1:12" s="5" customFormat="1" ht="16.5" customHeight="1">
      <c r="A575" s="6" t="s">
        <v>549</v>
      </c>
      <c r="B575" s="107" t="s">
        <v>314</v>
      </c>
      <c r="C575" s="118"/>
      <c r="D575" s="119"/>
      <c r="E575" s="6">
        <v>984</v>
      </c>
      <c r="F575" s="7" t="s">
        <v>271</v>
      </c>
      <c r="G575" s="6">
        <v>4870300</v>
      </c>
      <c r="H575" s="37">
        <v>852</v>
      </c>
      <c r="I575" s="37">
        <v>226</v>
      </c>
      <c r="J575" s="80">
        <v>0</v>
      </c>
      <c r="K575" s="99">
        <v>0</v>
      </c>
      <c r="L575" s="103">
        <v>0</v>
      </c>
    </row>
    <row r="576" spans="1:12" s="5" customFormat="1" ht="21" customHeight="1">
      <c r="A576" s="2" t="s">
        <v>110</v>
      </c>
      <c r="B576" s="186" t="s">
        <v>111</v>
      </c>
      <c r="C576" s="187"/>
      <c r="D576" s="188"/>
      <c r="E576" s="2">
        <v>984</v>
      </c>
      <c r="F576" s="2">
        <v>1200</v>
      </c>
      <c r="G576" s="2"/>
      <c r="H576" s="2"/>
      <c r="I576" s="2"/>
      <c r="J576" s="26">
        <f>SUM(J577)</f>
        <v>3810.8</v>
      </c>
      <c r="K576" s="98">
        <f>SUM(K577)</f>
        <v>2563.6999999999998</v>
      </c>
      <c r="L576" s="104">
        <f t="shared" si="43"/>
        <v>0.67274588013015635</v>
      </c>
    </row>
    <row r="577" spans="1:12" s="5" customFormat="1" ht="21.75" customHeight="1">
      <c r="A577" s="16" t="s">
        <v>112</v>
      </c>
      <c r="B577" s="182" t="s">
        <v>113</v>
      </c>
      <c r="C577" s="183"/>
      <c r="D577" s="184"/>
      <c r="E577" s="16">
        <v>984</v>
      </c>
      <c r="F577" s="17" t="s">
        <v>114</v>
      </c>
      <c r="G577" s="16"/>
      <c r="H577" s="12"/>
      <c r="I577" s="12"/>
      <c r="J577" s="27">
        <f>SUM(J578)</f>
        <v>3810.8</v>
      </c>
      <c r="K577" s="98">
        <f>SUM(K578)</f>
        <v>2563.6999999999998</v>
      </c>
      <c r="L577" s="104">
        <f t="shared" si="43"/>
        <v>0.67274588013015635</v>
      </c>
    </row>
    <row r="578" spans="1:12" s="5" customFormat="1" ht="48.75" customHeight="1">
      <c r="A578" s="13" t="s">
        <v>115</v>
      </c>
      <c r="B578" s="129" t="s">
        <v>184</v>
      </c>
      <c r="C578" s="130"/>
      <c r="D578" s="131"/>
      <c r="E578" s="12">
        <v>984</v>
      </c>
      <c r="F578" s="13" t="s">
        <v>114</v>
      </c>
      <c r="G578" s="12">
        <v>4570100</v>
      </c>
      <c r="H578" s="12"/>
      <c r="I578" s="12"/>
      <c r="J578" s="19">
        <f>SUM(J579+J585+J596)</f>
        <v>3810.8</v>
      </c>
      <c r="K578" s="99">
        <f>SUM(K579+K585+K596)</f>
        <v>2563.6999999999998</v>
      </c>
      <c r="L578" s="103">
        <f t="shared" si="43"/>
        <v>0.67274588013015635</v>
      </c>
    </row>
    <row r="579" spans="1:12" ht="48" customHeight="1">
      <c r="A579" s="6" t="s">
        <v>116</v>
      </c>
      <c r="B579" s="107" t="s">
        <v>472</v>
      </c>
      <c r="C579" s="118"/>
      <c r="D579" s="119"/>
      <c r="E579" s="6">
        <v>984</v>
      </c>
      <c r="F579" s="7" t="s">
        <v>114</v>
      </c>
      <c r="G579" s="6">
        <v>4570100</v>
      </c>
      <c r="H579" s="6">
        <v>100</v>
      </c>
      <c r="I579" s="6"/>
      <c r="J579" s="15">
        <f>SUM(J580)</f>
        <v>2100.9</v>
      </c>
      <c r="K579" s="97">
        <f>SUM(K580)</f>
        <v>1413.2</v>
      </c>
      <c r="L579" s="103">
        <f t="shared" si="43"/>
        <v>0.67266409633966395</v>
      </c>
    </row>
    <row r="580" spans="1:12" ht="19.5" customHeight="1">
      <c r="A580" s="6" t="s">
        <v>519</v>
      </c>
      <c r="B580" s="107" t="s">
        <v>302</v>
      </c>
      <c r="C580" s="108"/>
      <c r="D580" s="109"/>
      <c r="E580" s="6">
        <v>984</v>
      </c>
      <c r="F580" s="7" t="s">
        <v>114</v>
      </c>
      <c r="G580" s="6">
        <v>4570100</v>
      </c>
      <c r="H580" s="7" t="s">
        <v>295</v>
      </c>
      <c r="I580" s="7"/>
      <c r="J580" s="15">
        <f>J581</f>
        <v>2100.9</v>
      </c>
      <c r="K580" s="97">
        <f>SUM(K581)</f>
        <v>1413.2</v>
      </c>
      <c r="L580" s="103">
        <f t="shared" si="43"/>
        <v>0.67266409633966395</v>
      </c>
    </row>
    <row r="581" spans="1:12" ht="30.75" customHeight="1">
      <c r="A581" s="6" t="s">
        <v>521</v>
      </c>
      <c r="B581" s="107" t="s">
        <v>520</v>
      </c>
      <c r="C581" s="118"/>
      <c r="D581" s="119"/>
      <c r="E581" s="6">
        <v>984</v>
      </c>
      <c r="F581" s="7" t="s">
        <v>114</v>
      </c>
      <c r="G581" s="6">
        <v>4570100</v>
      </c>
      <c r="H581" s="7" t="s">
        <v>474</v>
      </c>
      <c r="I581" s="7"/>
      <c r="J581" s="15">
        <f>SUM(J582)</f>
        <v>2100.9</v>
      </c>
      <c r="K581" s="97">
        <f>SUM(K582)</f>
        <v>1413.2</v>
      </c>
      <c r="L581" s="103">
        <f t="shared" si="43"/>
        <v>0.67266409633966395</v>
      </c>
    </row>
    <row r="582" spans="1:12" ht="30" customHeight="1">
      <c r="A582" s="6" t="s">
        <v>539</v>
      </c>
      <c r="B582" s="107" t="s">
        <v>518</v>
      </c>
      <c r="C582" s="118"/>
      <c r="D582" s="119"/>
      <c r="E582" s="6">
        <v>984</v>
      </c>
      <c r="F582" s="7" t="s">
        <v>114</v>
      </c>
      <c r="G582" s="6">
        <v>4570100</v>
      </c>
      <c r="H582" s="7" t="s">
        <v>474</v>
      </c>
      <c r="I582" s="7" t="s">
        <v>475</v>
      </c>
      <c r="J582" s="15">
        <f>SUM(J583:J584)</f>
        <v>2100.9</v>
      </c>
      <c r="K582" s="97">
        <f>SUM(K583:K584)</f>
        <v>1413.2</v>
      </c>
      <c r="L582" s="103">
        <f t="shared" si="43"/>
        <v>0.67266409633966395</v>
      </c>
    </row>
    <row r="583" spans="1:12" ht="18" customHeight="1">
      <c r="A583" s="6" t="s">
        <v>540</v>
      </c>
      <c r="B583" s="107" t="s">
        <v>517</v>
      </c>
      <c r="C583" s="118"/>
      <c r="D583" s="119"/>
      <c r="E583" s="6">
        <v>984</v>
      </c>
      <c r="F583" s="7" t="s">
        <v>114</v>
      </c>
      <c r="G583" s="6">
        <v>4570100</v>
      </c>
      <c r="H583" s="7" t="s">
        <v>474</v>
      </c>
      <c r="I583" s="7" t="s">
        <v>476</v>
      </c>
      <c r="J583" s="15">
        <v>1613.6</v>
      </c>
      <c r="K583" s="97">
        <v>1092.7</v>
      </c>
      <c r="L583" s="103">
        <f t="shared" si="43"/>
        <v>0.67718145761031245</v>
      </c>
    </row>
    <row r="584" spans="1:12" ht="18" customHeight="1">
      <c r="A584" s="6" t="s">
        <v>541</v>
      </c>
      <c r="B584" s="107" t="s">
        <v>516</v>
      </c>
      <c r="C584" s="118"/>
      <c r="D584" s="119"/>
      <c r="E584" s="6">
        <v>984</v>
      </c>
      <c r="F584" s="7" t="s">
        <v>114</v>
      </c>
      <c r="G584" s="6">
        <v>4570100</v>
      </c>
      <c r="H584" s="7" t="s">
        <v>474</v>
      </c>
      <c r="I584" s="7" t="s">
        <v>477</v>
      </c>
      <c r="J584" s="15">
        <v>487.3</v>
      </c>
      <c r="K584" s="97">
        <v>320.5</v>
      </c>
      <c r="L584" s="103">
        <f t="shared" si="43"/>
        <v>0.65770572542581573</v>
      </c>
    </row>
    <row r="585" spans="1:12" ht="16.5" customHeight="1">
      <c r="A585" s="6" t="s">
        <v>185</v>
      </c>
      <c r="B585" s="107" t="s">
        <v>418</v>
      </c>
      <c r="C585" s="118"/>
      <c r="D585" s="119"/>
      <c r="E585" s="6">
        <v>984</v>
      </c>
      <c r="F585" s="7" t="s">
        <v>114</v>
      </c>
      <c r="G585" s="6">
        <v>4570100</v>
      </c>
      <c r="H585" s="7" t="s">
        <v>415</v>
      </c>
      <c r="I585" s="7"/>
      <c r="J585" s="15">
        <f>SUM(J586)</f>
        <v>1702.6</v>
      </c>
      <c r="K585" s="97">
        <f>SUM(K586)</f>
        <v>1147</v>
      </c>
      <c r="L585" s="103">
        <f t="shared" ref="L585:L600" si="47">SUM(K585/J585)</f>
        <v>0.6736755550334782</v>
      </c>
    </row>
    <row r="586" spans="1:12" ht="32.25" customHeight="1">
      <c r="A586" s="6" t="s">
        <v>515</v>
      </c>
      <c r="B586" s="107" t="s">
        <v>298</v>
      </c>
      <c r="C586" s="118"/>
      <c r="D586" s="119"/>
      <c r="E586" s="6">
        <v>984</v>
      </c>
      <c r="F586" s="7" t="s">
        <v>114</v>
      </c>
      <c r="G586" s="6">
        <v>4570100</v>
      </c>
      <c r="H586" s="7" t="s">
        <v>294</v>
      </c>
      <c r="I586" s="7"/>
      <c r="J586" s="15">
        <f>SUM(J587)</f>
        <v>1702.6</v>
      </c>
      <c r="K586" s="97">
        <f>SUM(K587)</f>
        <v>1147</v>
      </c>
      <c r="L586" s="103">
        <f t="shared" si="47"/>
        <v>0.6736755550334782</v>
      </c>
    </row>
    <row r="587" spans="1:12" ht="33" customHeight="1">
      <c r="A587" s="6" t="s">
        <v>530</v>
      </c>
      <c r="B587" s="107" t="s">
        <v>312</v>
      </c>
      <c r="C587" s="118"/>
      <c r="D587" s="119"/>
      <c r="E587" s="6">
        <v>984</v>
      </c>
      <c r="F587" s="7" t="s">
        <v>114</v>
      </c>
      <c r="G587" s="6">
        <v>4570100</v>
      </c>
      <c r="H587" s="7" t="s">
        <v>341</v>
      </c>
      <c r="I587" s="7"/>
      <c r="J587" s="15">
        <f>SUM(J588+J594)</f>
        <v>1702.6</v>
      </c>
      <c r="K587" s="97">
        <f>SUM(K588+K594)</f>
        <v>1147</v>
      </c>
      <c r="L587" s="103">
        <f t="shared" si="47"/>
        <v>0.6736755550334782</v>
      </c>
    </row>
    <row r="588" spans="1:12" s="5" customFormat="1" ht="15.75">
      <c r="A588" s="12" t="s">
        <v>531</v>
      </c>
      <c r="B588" s="110" t="s">
        <v>313</v>
      </c>
      <c r="C588" s="141"/>
      <c r="D588" s="142"/>
      <c r="E588" s="12">
        <v>984</v>
      </c>
      <c r="F588" s="13" t="s">
        <v>114</v>
      </c>
      <c r="G588" s="12">
        <v>4570100</v>
      </c>
      <c r="H588" s="13" t="s">
        <v>341</v>
      </c>
      <c r="I588" s="13" t="s">
        <v>342</v>
      </c>
      <c r="J588" s="19">
        <f>SUM(J589:J593)</f>
        <v>1589.6</v>
      </c>
      <c r="K588" s="99">
        <f>SUM(K589:K593)</f>
        <v>1063</v>
      </c>
      <c r="L588" s="103">
        <f t="shared" si="47"/>
        <v>0.66872169099144441</v>
      </c>
    </row>
    <row r="589" spans="1:12" ht="17.25" customHeight="1">
      <c r="A589" s="6" t="s">
        <v>532</v>
      </c>
      <c r="B589" s="107" t="s">
        <v>317</v>
      </c>
      <c r="C589" s="118"/>
      <c r="D589" s="119"/>
      <c r="E589" s="6">
        <v>984</v>
      </c>
      <c r="F589" s="7" t="s">
        <v>114</v>
      </c>
      <c r="G589" s="6">
        <v>4570100</v>
      </c>
      <c r="H589" s="7" t="s">
        <v>341</v>
      </c>
      <c r="I589" s="7" t="s">
        <v>525</v>
      </c>
      <c r="J589" s="15">
        <v>46.3</v>
      </c>
      <c r="K589" s="97">
        <v>28.3</v>
      </c>
      <c r="L589" s="103">
        <f t="shared" si="47"/>
        <v>0.61123110151187909</v>
      </c>
    </row>
    <row r="590" spans="1:12" ht="18.75" customHeight="1">
      <c r="A590" s="6" t="s">
        <v>533</v>
      </c>
      <c r="B590" s="107" t="s">
        <v>318</v>
      </c>
      <c r="C590" s="118"/>
      <c r="D590" s="119"/>
      <c r="E590" s="6">
        <v>984</v>
      </c>
      <c r="F590" s="7" t="s">
        <v>114</v>
      </c>
      <c r="G590" s="6">
        <v>4570100</v>
      </c>
      <c r="H590" s="7" t="s">
        <v>341</v>
      </c>
      <c r="I590" s="7" t="s">
        <v>526</v>
      </c>
      <c r="J590" s="15">
        <v>24</v>
      </c>
      <c r="K590" s="97">
        <v>0</v>
      </c>
      <c r="L590" s="103">
        <f t="shared" si="47"/>
        <v>0</v>
      </c>
    </row>
    <row r="591" spans="1:12" ht="16.5" customHeight="1">
      <c r="A591" s="6" t="s">
        <v>534</v>
      </c>
      <c r="B591" s="107" t="s">
        <v>347</v>
      </c>
      <c r="C591" s="118"/>
      <c r="D591" s="119"/>
      <c r="E591" s="6">
        <v>984</v>
      </c>
      <c r="F591" s="7" t="s">
        <v>114</v>
      </c>
      <c r="G591" s="6">
        <v>4570100</v>
      </c>
      <c r="H591" s="7" t="s">
        <v>341</v>
      </c>
      <c r="I591" s="7" t="s">
        <v>343</v>
      </c>
      <c r="J591" s="15">
        <v>87.8</v>
      </c>
      <c r="K591" s="97">
        <v>50.7</v>
      </c>
      <c r="L591" s="103">
        <f t="shared" si="47"/>
        <v>0.57744874715261962</v>
      </c>
    </row>
    <row r="592" spans="1:12" ht="18" customHeight="1">
      <c r="A592" s="6" t="s">
        <v>535</v>
      </c>
      <c r="B592" s="107" t="s">
        <v>361</v>
      </c>
      <c r="C592" s="118"/>
      <c r="D592" s="119"/>
      <c r="E592" s="6">
        <v>984</v>
      </c>
      <c r="F592" s="7" t="s">
        <v>114</v>
      </c>
      <c r="G592" s="6">
        <v>4570100</v>
      </c>
      <c r="H592" s="7" t="s">
        <v>341</v>
      </c>
      <c r="I592" s="7" t="s">
        <v>395</v>
      </c>
      <c r="J592" s="15">
        <v>22.2</v>
      </c>
      <c r="K592" s="97">
        <v>19</v>
      </c>
      <c r="L592" s="103">
        <f t="shared" si="47"/>
        <v>0.85585585585585588</v>
      </c>
    </row>
    <row r="593" spans="1:12" ht="18.75" customHeight="1">
      <c r="A593" s="6" t="s">
        <v>536</v>
      </c>
      <c r="B593" s="107" t="s">
        <v>314</v>
      </c>
      <c r="C593" s="118"/>
      <c r="D593" s="119"/>
      <c r="E593" s="6">
        <v>984</v>
      </c>
      <c r="F593" s="7" t="s">
        <v>114</v>
      </c>
      <c r="G593" s="6">
        <v>4570100</v>
      </c>
      <c r="H593" s="7" t="s">
        <v>341</v>
      </c>
      <c r="I593" s="7" t="s">
        <v>351</v>
      </c>
      <c r="J593" s="15">
        <v>1409.3</v>
      </c>
      <c r="K593" s="97">
        <v>965</v>
      </c>
      <c r="L593" s="103">
        <f t="shared" si="47"/>
        <v>0.68473710352657347</v>
      </c>
    </row>
    <row r="594" spans="1:12" s="5" customFormat="1" ht="15.75" customHeight="1">
      <c r="A594" s="12" t="s">
        <v>537</v>
      </c>
      <c r="B594" s="110" t="s">
        <v>349</v>
      </c>
      <c r="C594" s="141"/>
      <c r="D594" s="142"/>
      <c r="E594" s="12">
        <v>984</v>
      </c>
      <c r="F594" s="13" t="s">
        <v>114</v>
      </c>
      <c r="G594" s="12">
        <v>4570100</v>
      </c>
      <c r="H594" s="13" t="s">
        <v>341</v>
      </c>
      <c r="I594" s="13" t="s">
        <v>344</v>
      </c>
      <c r="J594" s="19">
        <f>SUM(J595)</f>
        <v>113</v>
      </c>
      <c r="K594" s="99">
        <f>SUM(K595)</f>
        <v>84</v>
      </c>
      <c r="L594" s="103">
        <f t="shared" si="47"/>
        <v>0.74336283185840712</v>
      </c>
    </row>
    <row r="595" spans="1:12" ht="19.5" customHeight="1">
      <c r="A595" s="6" t="s">
        <v>538</v>
      </c>
      <c r="B595" s="107" t="s">
        <v>350</v>
      </c>
      <c r="C595" s="118"/>
      <c r="D595" s="119"/>
      <c r="E595" s="6">
        <v>984</v>
      </c>
      <c r="F595" s="7" t="s">
        <v>114</v>
      </c>
      <c r="G595" s="6">
        <v>4570100</v>
      </c>
      <c r="H595" s="7" t="s">
        <v>341</v>
      </c>
      <c r="I595" s="7" t="s">
        <v>345</v>
      </c>
      <c r="J595" s="15">
        <v>113</v>
      </c>
      <c r="K595" s="97">
        <v>84</v>
      </c>
      <c r="L595" s="103">
        <f t="shared" si="47"/>
        <v>0.74336283185840712</v>
      </c>
    </row>
    <row r="596" spans="1:12" ht="18.75" customHeight="1">
      <c r="A596" s="6" t="s">
        <v>186</v>
      </c>
      <c r="B596" s="107" t="s">
        <v>522</v>
      </c>
      <c r="C596" s="118"/>
      <c r="D596" s="119"/>
      <c r="E596" s="6">
        <v>984</v>
      </c>
      <c r="F596" s="7" t="s">
        <v>114</v>
      </c>
      <c r="G596" s="6">
        <v>4570100</v>
      </c>
      <c r="H596" s="7" t="s">
        <v>524</v>
      </c>
      <c r="I596" s="7"/>
      <c r="J596" s="15">
        <f t="shared" ref="J596:K598" si="48">SUM(J597)</f>
        <v>7.3</v>
      </c>
      <c r="K596" s="97">
        <f t="shared" si="48"/>
        <v>3.5</v>
      </c>
      <c r="L596" s="103">
        <f t="shared" si="47"/>
        <v>0.47945205479452058</v>
      </c>
    </row>
    <row r="597" spans="1:12" ht="18.75" customHeight="1">
      <c r="A597" s="6" t="s">
        <v>523</v>
      </c>
      <c r="B597" s="107" t="s">
        <v>304</v>
      </c>
      <c r="C597" s="121"/>
      <c r="D597" s="122"/>
      <c r="E597" s="6">
        <v>984</v>
      </c>
      <c r="F597" s="7" t="s">
        <v>114</v>
      </c>
      <c r="G597" s="6">
        <v>4570100</v>
      </c>
      <c r="H597" s="7" t="s">
        <v>293</v>
      </c>
      <c r="I597" s="7"/>
      <c r="J597" s="15">
        <f t="shared" si="48"/>
        <v>7.3</v>
      </c>
      <c r="K597" s="97">
        <f t="shared" si="48"/>
        <v>3.5</v>
      </c>
      <c r="L597" s="103">
        <f t="shared" si="47"/>
        <v>0.47945205479452058</v>
      </c>
    </row>
    <row r="598" spans="1:12" ht="29.25" customHeight="1">
      <c r="A598" s="6" t="s">
        <v>528</v>
      </c>
      <c r="B598" s="107" t="s">
        <v>359</v>
      </c>
      <c r="C598" s="121"/>
      <c r="D598" s="122"/>
      <c r="E598" s="6">
        <v>984</v>
      </c>
      <c r="F598" s="7" t="s">
        <v>114</v>
      </c>
      <c r="G598" s="6">
        <v>4570100</v>
      </c>
      <c r="H598" s="7" t="s">
        <v>527</v>
      </c>
      <c r="I598" s="7"/>
      <c r="J598" s="15">
        <f t="shared" si="48"/>
        <v>7.3</v>
      </c>
      <c r="K598" s="97">
        <f t="shared" si="48"/>
        <v>3.5</v>
      </c>
      <c r="L598" s="103">
        <f t="shared" si="47"/>
        <v>0.47945205479452058</v>
      </c>
    </row>
    <row r="599" spans="1:12" s="5" customFormat="1" ht="17.25" customHeight="1">
      <c r="A599" s="12" t="s">
        <v>529</v>
      </c>
      <c r="B599" s="110" t="s">
        <v>340</v>
      </c>
      <c r="C599" s="141"/>
      <c r="D599" s="142"/>
      <c r="E599" s="12">
        <v>984</v>
      </c>
      <c r="F599" s="13" t="s">
        <v>114</v>
      </c>
      <c r="G599" s="12">
        <v>4570100</v>
      </c>
      <c r="H599" s="13" t="s">
        <v>527</v>
      </c>
      <c r="I599" s="13" t="s">
        <v>336</v>
      </c>
      <c r="J599" s="19">
        <v>7.3</v>
      </c>
      <c r="K599" s="99">
        <v>3.5</v>
      </c>
      <c r="L599" s="103">
        <f t="shared" si="47"/>
        <v>0.47945205479452058</v>
      </c>
    </row>
    <row r="600" spans="1:12" ht="18" customHeight="1">
      <c r="A600" s="185" t="s">
        <v>117</v>
      </c>
      <c r="B600" s="185"/>
      <c r="C600" s="185"/>
      <c r="D600" s="185"/>
      <c r="E600" s="185"/>
      <c r="F600" s="185"/>
      <c r="G600" s="185"/>
      <c r="H600" s="185"/>
      <c r="I600" s="63"/>
      <c r="J600" s="26">
        <f>SUM(J8+J25+J98)</f>
        <v>323099</v>
      </c>
      <c r="K600" s="101">
        <f>SUM(K8+K25+K98)</f>
        <v>162654.9</v>
      </c>
      <c r="L600" s="104">
        <f t="shared" si="47"/>
        <v>0.50342124240557851</v>
      </c>
    </row>
    <row r="601" spans="1:12" ht="5.25" customHeight="1">
      <c r="B601" s="148"/>
      <c r="C601" s="148"/>
    </row>
    <row r="602" spans="1:12" ht="22.5" customHeight="1">
      <c r="B602" s="177"/>
      <c r="C602" s="177"/>
      <c r="D602" s="148"/>
      <c r="E602" s="148"/>
      <c r="F602" s="148"/>
      <c r="G602" s="148"/>
      <c r="H602" s="148"/>
      <c r="I602" s="61"/>
    </row>
    <row r="603" spans="1:12" ht="0.75" customHeight="1">
      <c r="B603" s="178"/>
      <c r="C603" s="148"/>
      <c r="D603" s="33" t="s">
        <v>187</v>
      </c>
    </row>
    <row r="604" spans="1:12" ht="19.5" customHeight="1">
      <c r="B604" s="179"/>
      <c r="C604" s="177"/>
      <c r="D604" s="177"/>
      <c r="E604" s="177"/>
      <c r="F604" s="177"/>
      <c r="G604" s="177"/>
      <c r="H604" s="177"/>
      <c r="I604" s="62"/>
    </row>
    <row r="605" spans="1:12">
      <c r="B605" s="148"/>
      <c r="C605" s="148"/>
    </row>
    <row r="606" spans="1:12">
      <c r="B606" s="148"/>
      <c r="C606" s="148"/>
      <c r="D606" s="42"/>
    </row>
    <row r="607" spans="1:12">
      <c r="B607" s="148"/>
      <c r="C607" s="148"/>
      <c r="D607" s="43"/>
    </row>
    <row r="608" spans="1:12">
      <c r="B608" s="148"/>
      <c r="C608" s="148"/>
      <c r="D608" s="43"/>
    </row>
    <row r="609" spans="2:4">
      <c r="B609" s="148"/>
      <c r="C609" s="148"/>
      <c r="D609" s="43"/>
    </row>
    <row r="610" spans="2:4">
      <c r="B610" s="148"/>
      <c r="C610" s="148"/>
    </row>
    <row r="611" spans="2:4">
      <c r="B611" s="148"/>
      <c r="C611" s="148"/>
    </row>
    <row r="612" spans="2:4">
      <c r="B612" s="148"/>
      <c r="C612" s="148"/>
    </row>
    <row r="613" spans="2:4">
      <c r="B613" s="148"/>
      <c r="C613" s="148"/>
    </row>
    <row r="614" spans="2:4">
      <c r="B614" s="148"/>
      <c r="C614" s="148"/>
    </row>
    <row r="615" spans="2:4">
      <c r="B615" s="148"/>
      <c r="C615" s="148"/>
    </row>
    <row r="616" spans="2:4">
      <c r="B616" s="148"/>
      <c r="C616" s="148"/>
    </row>
  </sheetData>
  <mergeCells count="620">
    <mergeCell ref="K6:K7"/>
    <mergeCell ref="L6:L7"/>
    <mergeCell ref="E2:L2"/>
    <mergeCell ref="C3:L3"/>
    <mergeCell ref="B13:D13"/>
    <mergeCell ref="B14:D14"/>
    <mergeCell ref="B16:D16"/>
    <mergeCell ref="B15:D15"/>
    <mergeCell ref="B21:D21"/>
    <mergeCell ref="B23:D23"/>
    <mergeCell ref="B24:D24"/>
    <mergeCell ref="B276:D276"/>
    <mergeCell ref="B264:D264"/>
    <mergeCell ref="B259:D259"/>
    <mergeCell ref="B265:D265"/>
    <mergeCell ref="B270:D270"/>
    <mergeCell ref="B232:D232"/>
    <mergeCell ref="B236:D236"/>
    <mergeCell ref="B256:D256"/>
    <mergeCell ref="B260:D260"/>
    <mergeCell ref="B249:D249"/>
    <mergeCell ref="B250:D250"/>
    <mergeCell ref="B257:D257"/>
    <mergeCell ref="B258:D258"/>
    <mergeCell ref="B237:D237"/>
    <mergeCell ref="B235:D235"/>
    <mergeCell ref="B262:D262"/>
    <mergeCell ref="B261:D261"/>
    <mergeCell ref="B145:D145"/>
    <mergeCell ref="B146:D146"/>
    <mergeCell ref="B148:D148"/>
    <mergeCell ref="B75:D75"/>
    <mergeCell ref="B72:D72"/>
    <mergeCell ref="B369:D369"/>
    <mergeCell ref="B370:D370"/>
    <mergeCell ref="B335:D335"/>
    <mergeCell ref="B371:D371"/>
    <mergeCell ref="B372:D372"/>
    <mergeCell ref="B379:D379"/>
    <mergeCell ref="B294:D294"/>
    <mergeCell ref="B293:D293"/>
    <mergeCell ref="B359:D359"/>
    <mergeCell ref="B357:D357"/>
    <mergeCell ref="B329:D329"/>
    <mergeCell ref="B330:D330"/>
    <mergeCell ref="B328:D328"/>
    <mergeCell ref="B321:D321"/>
    <mergeCell ref="B327:D327"/>
    <mergeCell ref="B326:D326"/>
    <mergeCell ref="B322:D322"/>
    <mergeCell ref="B347:D347"/>
    <mergeCell ref="B348:D348"/>
    <mergeCell ref="B340:D340"/>
    <mergeCell ref="B352:D352"/>
    <mergeCell ref="B378:D378"/>
    <mergeCell ref="B350:D350"/>
    <mergeCell ref="B334:D334"/>
    <mergeCell ref="B323:D323"/>
    <mergeCell ref="B316:D316"/>
    <mergeCell ref="B314:D314"/>
    <mergeCell ref="B301:D301"/>
    <mergeCell ref="B315:D315"/>
    <mergeCell ref="B365:D365"/>
    <mergeCell ref="B366:D366"/>
    <mergeCell ref="B367:D367"/>
    <mergeCell ref="B341:D341"/>
    <mergeCell ref="B342:D342"/>
    <mergeCell ref="B362:D362"/>
    <mergeCell ref="B351:D351"/>
    <mergeCell ref="B311:D311"/>
    <mergeCell ref="B312:D312"/>
    <mergeCell ref="B349:D349"/>
    <mergeCell ref="B313:D313"/>
    <mergeCell ref="B332:D332"/>
    <mergeCell ref="B344:D344"/>
    <mergeCell ref="B319:D319"/>
    <mergeCell ref="B318:D318"/>
    <mergeCell ref="B325:D325"/>
    <mergeCell ref="B324:D324"/>
    <mergeCell ref="B320:D320"/>
    <mergeCell ref="B317:D317"/>
    <mergeCell ref="B281:D281"/>
    <mergeCell ref="B266:D266"/>
    <mergeCell ref="B269:D269"/>
    <mergeCell ref="B244:D244"/>
    <mergeCell ref="B238:D238"/>
    <mergeCell ref="B274:D274"/>
    <mergeCell ref="B275:D275"/>
    <mergeCell ref="B268:D268"/>
    <mergeCell ref="B280:D280"/>
    <mergeCell ref="B271:D271"/>
    <mergeCell ref="B272:D272"/>
    <mergeCell ref="B277:D277"/>
    <mergeCell ref="B279:D279"/>
    <mergeCell ref="B278:D278"/>
    <mergeCell ref="B241:D241"/>
    <mergeCell ref="B243:D243"/>
    <mergeCell ref="B242:D242"/>
    <mergeCell ref="B245:D245"/>
    <mergeCell ref="B251:D251"/>
    <mergeCell ref="B253:D253"/>
    <mergeCell ref="B248:D248"/>
    <mergeCell ref="B246:D246"/>
    <mergeCell ref="B239:D239"/>
    <mergeCell ref="B255:D255"/>
    <mergeCell ref="B297:D297"/>
    <mergeCell ref="B305:D305"/>
    <mergeCell ref="B307:D307"/>
    <mergeCell ref="B306:D306"/>
    <mergeCell ref="B308:D308"/>
    <mergeCell ref="B309:D309"/>
    <mergeCell ref="B310:D310"/>
    <mergeCell ref="B302:D302"/>
    <mergeCell ref="B304:D304"/>
    <mergeCell ref="B299:D299"/>
    <mergeCell ref="B300:D300"/>
    <mergeCell ref="B303:D303"/>
    <mergeCell ref="B375:D375"/>
    <mergeCell ref="B376:D376"/>
    <mergeCell ref="A4:J4"/>
    <mergeCell ref="A5:J5"/>
    <mergeCell ref="B291:D291"/>
    <mergeCell ref="B298:D298"/>
    <mergeCell ref="B282:D282"/>
    <mergeCell ref="B287:D287"/>
    <mergeCell ref="B295:D295"/>
    <mergeCell ref="B290:D290"/>
    <mergeCell ref="B289:D289"/>
    <mergeCell ref="B233:D233"/>
    <mergeCell ref="B283:D283"/>
    <mergeCell ref="B284:D284"/>
    <mergeCell ref="B285:D285"/>
    <mergeCell ref="B296:D296"/>
    <mergeCell ref="B292:D292"/>
    <mergeCell ref="B247:D247"/>
    <mergeCell ref="B267:D267"/>
    <mergeCell ref="B115:D115"/>
    <mergeCell ref="B129:D129"/>
    <mergeCell ref="B234:D234"/>
    <mergeCell ref="B30:D30"/>
    <mergeCell ref="B141:D141"/>
    <mergeCell ref="B71:D71"/>
    <mergeCell ref="B73:D73"/>
    <mergeCell ref="B74:D74"/>
    <mergeCell ref="B123:D123"/>
    <mergeCell ref="B125:D125"/>
    <mergeCell ref="B113:D113"/>
    <mergeCell ref="B127:D127"/>
    <mergeCell ref="B120:D120"/>
    <mergeCell ref="B119:D119"/>
    <mergeCell ref="B118:D118"/>
    <mergeCell ref="B117:D117"/>
    <mergeCell ref="B122:D122"/>
    <mergeCell ref="B114:D114"/>
    <mergeCell ref="B87:D87"/>
    <mergeCell ref="B80:D80"/>
    <mergeCell ref="B82:D82"/>
    <mergeCell ref="B110:D110"/>
    <mergeCell ref="B84:D84"/>
    <mergeCell ref="B86:D86"/>
    <mergeCell ref="B121:D121"/>
    <mergeCell ref="B126:D126"/>
    <mergeCell ref="B85:D85"/>
    <mergeCell ref="B88:D88"/>
    <mergeCell ref="B97:D97"/>
    <mergeCell ref="B95:D95"/>
    <mergeCell ref="B106:D106"/>
    <mergeCell ref="B100:D100"/>
    <mergeCell ref="B91:D91"/>
    <mergeCell ref="B90:D90"/>
    <mergeCell ref="B92:D92"/>
    <mergeCell ref="B94:D94"/>
    <mergeCell ref="B98:D98"/>
    <mergeCell ref="B116:D116"/>
    <mergeCell ref="B124:D124"/>
    <mergeCell ref="B133:D133"/>
    <mergeCell ref="B130:D130"/>
    <mergeCell ref="B131:D131"/>
    <mergeCell ref="B132:D132"/>
    <mergeCell ref="B139:D139"/>
    <mergeCell ref="B137:D137"/>
    <mergeCell ref="B138:D138"/>
    <mergeCell ref="B135:D135"/>
    <mergeCell ref="B134:D134"/>
    <mergeCell ref="B195:D195"/>
    <mergeCell ref="B191:D191"/>
    <mergeCell ref="B166:D166"/>
    <mergeCell ref="B173:D173"/>
    <mergeCell ref="B168:D168"/>
    <mergeCell ref="B194:D194"/>
    <mergeCell ref="B188:D188"/>
    <mergeCell ref="B152:D152"/>
    <mergeCell ref="B153:D153"/>
    <mergeCell ref="B154:D154"/>
    <mergeCell ref="B176:D176"/>
    <mergeCell ref="B184:D184"/>
    <mergeCell ref="B190:D190"/>
    <mergeCell ref="B174:D174"/>
    <mergeCell ref="B179:D179"/>
    <mergeCell ref="B193:D193"/>
    <mergeCell ref="B185:D185"/>
    <mergeCell ref="B182:D182"/>
    <mergeCell ref="B175:D175"/>
    <mergeCell ref="B157:D157"/>
    <mergeCell ref="B161:D161"/>
    <mergeCell ref="B162:D162"/>
    <mergeCell ref="B165:D165"/>
    <mergeCell ref="B44:D44"/>
    <mergeCell ref="B142:D142"/>
    <mergeCell ref="B96:D96"/>
    <mergeCell ref="B107:D107"/>
    <mergeCell ref="B105:D105"/>
    <mergeCell ref="B104:D104"/>
    <mergeCell ref="B111:D111"/>
    <mergeCell ref="B128:D128"/>
    <mergeCell ref="B54:D54"/>
    <mergeCell ref="B61:D61"/>
    <mergeCell ref="B59:D59"/>
    <mergeCell ref="B60:D60"/>
    <mergeCell ref="B65:D65"/>
    <mergeCell ref="B66:D66"/>
    <mergeCell ref="B67:D67"/>
    <mergeCell ref="B78:D78"/>
    <mergeCell ref="B76:D76"/>
    <mergeCell ref="B77:D77"/>
    <mergeCell ref="B79:D79"/>
    <mergeCell ref="B81:D81"/>
    <mergeCell ref="B99:D99"/>
    <mergeCell ref="B108:D108"/>
    <mergeCell ref="B101:D101"/>
    <mergeCell ref="B103:D103"/>
    <mergeCell ref="B230:D230"/>
    <mergeCell ref="B180:D180"/>
    <mergeCell ref="B178:D178"/>
    <mergeCell ref="B222:D222"/>
    <mergeCell ref="B219:D219"/>
    <mergeCell ref="B229:D229"/>
    <mergeCell ref="B228:D228"/>
    <mergeCell ref="B214:D214"/>
    <mergeCell ref="B221:D221"/>
    <mergeCell ref="B220:D220"/>
    <mergeCell ref="B203:D203"/>
    <mergeCell ref="B202:D202"/>
    <mergeCell ref="B192:D192"/>
    <mergeCell ref="B223:D223"/>
    <mergeCell ref="B224:D224"/>
    <mergeCell ref="B225:D225"/>
    <mergeCell ref="B226:D226"/>
    <mergeCell ref="B227:D227"/>
    <mergeCell ref="B189:D189"/>
    <mergeCell ref="B187:D187"/>
    <mergeCell ref="B199:D199"/>
    <mergeCell ref="B198:D198"/>
    <mergeCell ref="B186:D186"/>
    <mergeCell ref="B181:D181"/>
    <mergeCell ref="B29:D29"/>
    <mergeCell ref="A6:A7"/>
    <mergeCell ref="B6:D7"/>
    <mergeCell ref="J6:J7"/>
    <mergeCell ref="B36:D36"/>
    <mergeCell ref="B51:D51"/>
    <mergeCell ref="B25:D25"/>
    <mergeCell ref="B8:D8"/>
    <mergeCell ref="B31:D31"/>
    <mergeCell ref="B19:D19"/>
    <mergeCell ref="B20:D20"/>
    <mergeCell ref="B22:D22"/>
    <mergeCell ref="B32:D32"/>
    <mergeCell ref="B34:D34"/>
    <mergeCell ref="B33:D33"/>
    <mergeCell ref="B37:D37"/>
    <mergeCell ref="B38:D38"/>
    <mergeCell ref="B41:D41"/>
    <mergeCell ref="B9:D9"/>
    <mergeCell ref="B10:D10"/>
    <mergeCell ref="B11:D11"/>
    <mergeCell ref="B18:D18"/>
    <mergeCell ref="B12:D12"/>
    <mergeCell ref="B35:D35"/>
    <mergeCell ref="E1:J1"/>
    <mergeCell ref="B26:D26"/>
    <mergeCell ref="B70:D70"/>
    <mergeCell ref="B27:D27"/>
    <mergeCell ref="B28:D28"/>
    <mergeCell ref="B42:D42"/>
    <mergeCell ref="B43:D43"/>
    <mergeCell ref="B45:D45"/>
    <mergeCell ref="B56:D56"/>
    <mergeCell ref="B58:D58"/>
    <mergeCell ref="B62:D62"/>
    <mergeCell ref="B64:D64"/>
    <mergeCell ref="E6:I6"/>
    <mergeCell ref="B39:D39"/>
    <mergeCell ref="B40:D40"/>
    <mergeCell ref="B46:D46"/>
    <mergeCell ref="B47:D47"/>
    <mergeCell ref="B48:D48"/>
    <mergeCell ref="B49:D49"/>
    <mergeCell ref="B55:D55"/>
    <mergeCell ref="B52:D52"/>
    <mergeCell ref="B68:D68"/>
    <mergeCell ref="B17:D17"/>
    <mergeCell ref="B53:D53"/>
    <mergeCell ref="B493:D493"/>
    <mergeCell ref="B476:D476"/>
    <mergeCell ref="B474:D474"/>
    <mergeCell ref="B439:D439"/>
    <mergeCell ref="B578:D578"/>
    <mergeCell ref="B576:D576"/>
    <mergeCell ref="B572:D572"/>
    <mergeCell ref="B546:D546"/>
    <mergeCell ref="B559:D559"/>
    <mergeCell ref="B531:D531"/>
    <mergeCell ref="B532:D532"/>
    <mergeCell ref="B453:D453"/>
    <mergeCell ref="B462:D462"/>
    <mergeCell ref="B463:D463"/>
    <mergeCell ref="B455:D455"/>
    <mergeCell ref="B526:D526"/>
    <mergeCell ref="B485:D485"/>
    <mergeCell ref="B547:D547"/>
    <mergeCell ref="B444:D444"/>
    <mergeCell ref="B448:D448"/>
    <mergeCell ref="B466:D466"/>
    <mergeCell ref="B486:D486"/>
    <mergeCell ref="B499:D499"/>
    <mergeCell ref="B480:D480"/>
    <mergeCell ref="B231:D231"/>
    <mergeCell ref="B217:D217"/>
    <mergeCell ref="B597:D597"/>
    <mergeCell ref="B583:D583"/>
    <mergeCell ref="B585:D585"/>
    <mergeCell ref="A600:H600"/>
    <mergeCell ref="B496:D496"/>
    <mergeCell ref="B598:D598"/>
    <mergeCell ref="B595:D595"/>
    <mergeCell ref="B599:D599"/>
    <mergeCell ref="B450:D450"/>
    <mergeCell ref="B451:D451"/>
    <mergeCell ref="B452:D452"/>
    <mergeCell ref="B467:D467"/>
    <mergeCell ref="B465:D465"/>
    <mergeCell ref="B565:D565"/>
    <mergeCell ref="B563:D563"/>
    <mergeCell ref="B481:D481"/>
    <mergeCell ref="B484:D484"/>
    <mergeCell ref="B490:D490"/>
    <mergeCell ref="B475:D475"/>
    <mergeCell ref="B477:D477"/>
    <mergeCell ref="B482:D482"/>
    <mergeCell ref="B454:D454"/>
    <mergeCell ref="B596:D596"/>
    <mergeCell ref="B589:D589"/>
    <mergeCell ref="B590:D590"/>
    <mergeCell ref="B591:D591"/>
    <mergeCell ref="B592:D592"/>
    <mergeCell ref="B537:D537"/>
    <mergeCell ref="B536:D536"/>
    <mergeCell ref="B570:D570"/>
    <mergeCell ref="B568:D568"/>
    <mergeCell ref="B569:D569"/>
    <mergeCell ref="B571:D571"/>
    <mergeCell ref="B554:D554"/>
    <mergeCell ref="B552:D552"/>
    <mergeCell ref="B573:D573"/>
    <mergeCell ref="B564:D564"/>
    <mergeCell ref="B588:D588"/>
    <mergeCell ref="B587:D587"/>
    <mergeCell ref="B586:D586"/>
    <mergeCell ref="B567:D567"/>
    <mergeCell ref="B561:D561"/>
    <mergeCell ref="B580:D580"/>
    <mergeCell ref="B560:D560"/>
    <mergeCell ref="B577:D577"/>
    <mergeCell ref="B575:D575"/>
    <mergeCell ref="B613:C613"/>
    <mergeCell ref="B610:C610"/>
    <mergeCell ref="B607:C607"/>
    <mergeCell ref="B611:C611"/>
    <mergeCell ref="B612:C612"/>
    <mergeCell ref="B602:H602"/>
    <mergeCell ref="B603:C603"/>
    <mergeCell ref="B601:C601"/>
    <mergeCell ref="B604:H604"/>
    <mergeCell ref="B606:C606"/>
    <mergeCell ref="B581:D581"/>
    <mergeCell ref="B566:D566"/>
    <mergeCell ref="B574:D574"/>
    <mergeCell ref="B519:D519"/>
    <mergeCell ref="B512:D512"/>
    <mergeCell ref="B513:D513"/>
    <mergeCell ref="B408:D408"/>
    <mergeCell ref="B518:D518"/>
    <mergeCell ref="B582:D582"/>
    <mergeCell ref="B521:D521"/>
    <mergeCell ref="B507:D507"/>
    <mergeCell ref="B504:D504"/>
    <mergeCell ref="B505:D505"/>
    <mergeCell ref="B509:D509"/>
    <mergeCell ref="B539:D539"/>
    <mergeCell ref="B548:D548"/>
    <mergeCell ref="B549:D549"/>
    <mergeCell ref="B540:D540"/>
    <mergeCell ref="B550:D550"/>
    <mergeCell ref="B551:D551"/>
    <mergeCell ref="B543:D543"/>
    <mergeCell ref="B562:D562"/>
    <mergeCell ref="B553:D553"/>
    <mergeCell ref="B544:D544"/>
    <mergeCell ref="B584:D584"/>
    <mergeCell ref="B420:D420"/>
    <mergeCell ref="B438:D438"/>
    <mergeCell ref="B410:D410"/>
    <mergeCell ref="B413:D413"/>
    <mergeCell ref="B411:D411"/>
    <mergeCell ref="B424:D424"/>
    <mergeCell ref="B429:D429"/>
    <mergeCell ref="B428:D428"/>
    <mergeCell ref="B427:D427"/>
    <mergeCell ref="B431:D431"/>
    <mergeCell ref="B435:D435"/>
    <mergeCell ref="B436:D436"/>
    <mergeCell ref="B412:D412"/>
    <mergeCell ref="B414:D414"/>
    <mergeCell ref="B423:D423"/>
    <mergeCell ref="B421:D421"/>
    <mergeCell ref="B541:D541"/>
    <mergeCell ref="B542:D542"/>
    <mergeCell ref="B501:D501"/>
    <mergeCell ref="B516:D516"/>
    <mergeCell ref="B515:D515"/>
    <mergeCell ref="B517:D517"/>
    <mergeCell ref="B503:D503"/>
    <mergeCell ref="B495:D495"/>
    <mergeCell ref="B333:D333"/>
    <mergeCell ref="B364:D364"/>
    <mergeCell ref="B358:D358"/>
    <mergeCell ref="B416:D416"/>
    <mergeCell ref="B479:D479"/>
    <mergeCell ref="B409:D409"/>
    <mergeCell ref="B494:D494"/>
    <mergeCell ref="B440:D440"/>
    <mergeCell ref="B407:D407"/>
    <mergeCell ref="B400:D400"/>
    <mergeCell ref="B402:D402"/>
    <mergeCell ref="B403:D403"/>
    <mergeCell ref="B404:D404"/>
    <mergeCell ref="B395:D395"/>
    <mergeCell ref="B394:D394"/>
    <mergeCell ref="B399:D399"/>
    <mergeCell ref="B373:D373"/>
    <mergeCell ref="B374:D374"/>
    <mergeCell ref="B377:D377"/>
    <mergeCell ref="B380:D380"/>
    <mergeCell ref="B381:D381"/>
    <mergeCell ref="B425:D425"/>
    <mergeCell ref="B478:D478"/>
    <mergeCell ref="B151:D151"/>
    <mergeCell ref="B155:D155"/>
    <mergeCell ref="B156:D156"/>
    <mergeCell ref="B177:D177"/>
    <mergeCell ref="B183:D183"/>
    <mergeCell ref="B136:D136"/>
    <mergeCell ref="B158:D158"/>
    <mergeCell ref="B159:D159"/>
    <mergeCell ref="B160:D160"/>
    <mergeCell ref="B163:D163"/>
    <mergeCell ref="B167:D167"/>
    <mergeCell ref="B169:D169"/>
    <mergeCell ref="B164:D164"/>
    <mergeCell ref="B171:D171"/>
    <mergeCell ref="B170:D170"/>
    <mergeCell ref="B172:D172"/>
    <mergeCell ref="B150:D150"/>
    <mergeCell ref="B144:D144"/>
    <mergeCell ref="B143:D143"/>
    <mergeCell ref="B147:D147"/>
    <mergeCell ref="B140:D140"/>
    <mergeCell ref="B149:D149"/>
    <mergeCell ref="B616:C616"/>
    <mergeCell ref="B608:C608"/>
    <mergeCell ref="B609:C609"/>
    <mergeCell ref="B614:C614"/>
    <mergeCell ref="B615:C615"/>
    <mergeCell ref="B527:D527"/>
    <mergeCell ref="B446:D446"/>
    <mergeCell ref="B449:D449"/>
    <mergeCell ref="B489:D489"/>
    <mergeCell ref="B534:D534"/>
    <mergeCell ref="B498:D498"/>
    <mergeCell ref="B500:D500"/>
    <mergeCell ref="B491:D491"/>
    <mergeCell ref="B525:D525"/>
    <mergeCell ref="B497:D497"/>
    <mergeCell ref="B605:C605"/>
    <mergeCell ref="B530:D530"/>
    <mergeCell ref="B538:D538"/>
    <mergeCell ref="B557:D557"/>
    <mergeCell ref="B556:D556"/>
    <mergeCell ref="B555:D555"/>
    <mergeCell ref="B593:D593"/>
    <mergeCell ref="B594:D594"/>
    <mergeCell ref="B579:D579"/>
    <mergeCell ref="B207:D207"/>
    <mergeCell ref="B215:D215"/>
    <mergeCell ref="B209:D209"/>
    <mergeCell ref="B210:D210"/>
    <mergeCell ref="B213:D213"/>
    <mergeCell ref="B211:D211"/>
    <mergeCell ref="B212:D212"/>
    <mergeCell ref="B205:D205"/>
    <mergeCell ref="B200:D200"/>
    <mergeCell ref="B558:D558"/>
    <mergeCell ref="B545:D545"/>
    <mergeCell ref="B50:D50"/>
    <mergeCell ref="B57:D57"/>
    <mergeCell ref="B63:D63"/>
    <mergeCell ref="B69:D69"/>
    <mergeCell ref="B535:D535"/>
    <mergeCell ref="B528:D528"/>
    <mergeCell ref="B529:D529"/>
    <mergeCell ref="B508:D508"/>
    <mergeCell ref="B520:D520"/>
    <mergeCell ref="B524:D524"/>
    <mergeCell ref="B522:D522"/>
    <mergeCell ref="B523:D523"/>
    <mergeCell ref="B483:D483"/>
    <mergeCell ref="B331:D331"/>
    <mergeCell ref="B83:D83"/>
    <mergeCell ref="B93:D93"/>
    <mergeCell ref="B102:D102"/>
    <mergeCell ref="B109:D109"/>
    <mergeCell ref="B112:D112"/>
    <mergeCell ref="B89:D89"/>
    <mergeCell ref="B533:D533"/>
    <mergeCell ref="B514:D514"/>
    <mergeCell ref="B426:D426"/>
    <mergeCell ref="B447:D447"/>
    <mergeCell ref="B422:D422"/>
    <mergeCell ref="B437:D437"/>
    <mergeCell ref="B415:D415"/>
    <mergeCell ref="B417:D417"/>
    <mergeCell ref="B418:D418"/>
    <mergeCell ref="B419:D419"/>
    <mergeCell ref="B445:D445"/>
    <mergeCell ref="B430:D430"/>
    <mergeCell ref="B433:D433"/>
    <mergeCell ref="B432:D432"/>
    <mergeCell ref="B487:D487"/>
    <mergeCell ref="B472:D472"/>
    <mergeCell ref="B471:D471"/>
    <mergeCell ref="B506:D506"/>
    <mergeCell ref="B511:D511"/>
    <mergeCell ref="B510:D510"/>
    <mergeCell ref="B434:D434"/>
    <mergeCell ref="B441:D441"/>
    <mergeCell ref="B442:D442"/>
    <mergeCell ref="B443:D443"/>
    <mergeCell ref="B488:D488"/>
    <mergeCell ref="B502:D502"/>
    <mergeCell ref="B468:D468"/>
    <mergeCell ref="B469:D469"/>
    <mergeCell ref="B470:D470"/>
    <mergeCell ref="B456:D456"/>
    <mergeCell ref="B457:D457"/>
    <mergeCell ref="B458:D458"/>
    <mergeCell ref="B464:D464"/>
    <mergeCell ref="B460:D460"/>
    <mergeCell ref="B459:D459"/>
    <mergeCell ref="B461:D461"/>
    <mergeCell ref="B473:D473"/>
    <mergeCell ref="B492:D492"/>
    <mergeCell ref="B406:D406"/>
    <mergeCell ref="B355:D355"/>
    <mergeCell ref="B354:D354"/>
    <mergeCell ref="B391:D391"/>
    <mergeCell ref="B398:D398"/>
    <mergeCell ref="B387:D387"/>
    <mergeCell ref="B401:D401"/>
    <mergeCell ref="B393:D393"/>
    <mergeCell ref="B397:D397"/>
    <mergeCell ref="B368:D368"/>
    <mergeCell ref="B390:D390"/>
    <mergeCell ref="B389:D389"/>
    <mergeCell ref="B388:D388"/>
    <mergeCell ref="B385:D385"/>
    <mergeCell ref="B386:D386"/>
    <mergeCell ref="B392:D392"/>
    <mergeCell ref="B396:D396"/>
    <mergeCell ref="B405:D405"/>
    <mergeCell ref="B361:D361"/>
    <mergeCell ref="B360:D360"/>
    <mergeCell ref="B363:D363"/>
    <mergeCell ref="B382:D382"/>
    <mergeCell ref="B383:D383"/>
    <mergeCell ref="B384:D384"/>
    <mergeCell ref="B197:D197"/>
    <mergeCell ref="B196:D196"/>
    <mergeCell ref="B337:D337"/>
    <mergeCell ref="B345:D345"/>
    <mergeCell ref="B346:D346"/>
    <mergeCell ref="B336:D336"/>
    <mergeCell ref="B338:D338"/>
    <mergeCell ref="B339:D339"/>
    <mergeCell ref="B356:D356"/>
    <mergeCell ref="B254:D254"/>
    <mergeCell ref="B252:D252"/>
    <mergeCell ref="B273:D273"/>
    <mergeCell ref="B353:D353"/>
    <mergeCell ref="B343:D343"/>
    <mergeCell ref="B218:D218"/>
    <mergeCell ref="B204:D204"/>
    <mergeCell ref="B201:D201"/>
    <mergeCell ref="B206:D206"/>
    <mergeCell ref="B216:D216"/>
    <mergeCell ref="B208:D208"/>
    <mergeCell ref="B240:D240"/>
    <mergeCell ref="B263:D263"/>
    <mergeCell ref="B288:D288"/>
    <mergeCell ref="B286:D286"/>
  </mergeCells>
  <phoneticPr fontId="0" type="noConversion"/>
  <pageMargins left="0.19685039370078741" right="0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>
      <selection activeCell="H8" sqref="H8"/>
    </sheetView>
  </sheetViews>
  <sheetFormatPr defaultRowHeight="1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2014-10-10T10:19:09Z</cp:lastPrinted>
  <dcterms:created xsi:type="dcterms:W3CDTF">2011-06-28T07:51:13Z</dcterms:created>
  <dcterms:modified xsi:type="dcterms:W3CDTF">2014-10-10T10:40:56Z</dcterms:modified>
</cp:coreProperties>
</file>